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8"/>
  </bookViews>
  <sheets>
    <sheet name="нормативы пр.1" sheetId="12" r:id="rId1"/>
    <sheet name="3" sheetId="11" r:id="rId2"/>
    <sheet name="4" sheetId="10" r:id="rId3"/>
    <sheet name="5" sheetId="9" r:id="rId4"/>
    <sheet name="дох" sheetId="2" r:id="rId5"/>
    <sheet name="д.22-23" sheetId="55" r:id="rId6"/>
    <sheet name="6" sheetId="47" r:id="rId7"/>
    <sheet name="вед22-23" sheetId="57" r:id="rId8"/>
    <sheet name="7" sheetId="36" r:id="rId9"/>
    <sheet name="фун22-23" sheetId="71" r:id="rId10"/>
    <sheet name="8" sheetId="41" r:id="rId11"/>
    <sheet name="пр22-23" sheetId="58" r:id="rId12"/>
    <sheet name="9" sheetId="30" r:id="rId13"/>
    <sheet name="дот22-23" sheetId="62" r:id="rId14"/>
    <sheet name="10" sheetId="23" r:id="rId15"/>
    <sheet name="вус22-23" sheetId="61" r:id="rId16"/>
    <sheet name="11" sheetId="28" r:id="rId17"/>
    <sheet name="ист22-23" sheetId="59" r:id="rId18"/>
    <sheet name="12" sheetId="29" r:id="rId19"/>
    <sheet name="12.1" sheetId="60" r:id="rId20"/>
    <sheet name="13" sheetId="72" r:id="rId21"/>
    <sheet name="13.1" sheetId="73" r:id="rId22"/>
  </sheets>
  <calcPr calcId="124519"/>
</workbook>
</file>

<file path=xl/calcChain.xml><?xml version="1.0" encoding="utf-8"?>
<calcChain xmlns="http://schemas.openxmlformats.org/spreadsheetml/2006/main">
  <c r="E219" i="58"/>
  <c r="E32"/>
  <c r="E157"/>
  <c r="F236"/>
  <c r="F227"/>
  <c r="F246"/>
  <c r="F244"/>
  <c r="F242"/>
  <c r="F241"/>
  <c r="F239"/>
  <c r="F237"/>
  <c r="F235" s="1"/>
  <c r="F234" s="1"/>
  <c r="F233" s="1"/>
  <c r="F231"/>
  <c r="F229"/>
  <c r="F225"/>
  <c r="F223"/>
  <c r="F222"/>
  <c r="F220"/>
  <c r="F217"/>
  <c r="F215"/>
  <c r="F213"/>
  <c r="F212"/>
  <c r="F210"/>
  <c r="F208"/>
  <c r="F206"/>
  <c r="F205"/>
  <c r="F203"/>
  <c r="F202"/>
  <c r="F200"/>
  <c r="F199"/>
  <c r="F197"/>
  <c r="F196"/>
  <c r="F195"/>
  <c r="F191"/>
  <c r="F188"/>
  <c r="F187" s="1"/>
  <c r="F184"/>
  <c r="F183" s="1"/>
  <c r="F181"/>
  <c r="F180" s="1"/>
  <c r="F179" s="1"/>
  <c r="F177"/>
  <c r="F175"/>
  <c r="F173"/>
  <c r="F172"/>
  <c r="F171"/>
  <c r="F170"/>
  <c r="F168"/>
  <c r="F167"/>
  <c r="F164"/>
  <c r="F163"/>
  <c r="F162" s="1"/>
  <c r="F160"/>
  <c r="F159" s="1"/>
  <c r="F158"/>
  <c r="F154"/>
  <c r="F153"/>
  <c r="F152"/>
  <c r="F151"/>
  <c r="F150" s="1"/>
  <c r="F148"/>
  <c r="F147" s="1"/>
  <c r="F144"/>
  <c r="F141"/>
  <c r="F140"/>
  <c r="F139"/>
  <c r="F138"/>
  <c r="F137" s="1"/>
  <c r="F134"/>
  <c r="F133" s="1"/>
  <c r="F132" s="1"/>
  <c r="F131" s="1"/>
  <c r="F130" s="1"/>
  <c r="F128"/>
  <c r="F126"/>
  <c r="F124"/>
  <c r="F123"/>
  <c r="F121"/>
  <c r="F120"/>
  <c r="F119"/>
  <c r="F117"/>
  <c r="F116"/>
  <c r="F115"/>
  <c r="F113"/>
  <c r="F112" s="1"/>
  <c r="F108"/>
  <c r="F107" s="1"/>
  <c r="F106"/>
  <c r="F105"/>
  <c r="F104"/>
  <c r="F102"/>
  <c r="F100"/>
  <c r="F99"/>
  <c r="F98" s="1"/>
  <c r="F96"/>
  <c r="F94"/>
  <c r="F93" s="1"/>
  <c r="F92" s="1"/>
  <c r="F90"/>
  <c r="F88"/>
  <c r="F87"/>
  <c r="F86" s="1"/>
  <c r="F82"/>
  <c r="F81"/>
  <c r="F80"/>
  <c r="F79"/>
  <c r="F78"/>
  <c r="F76"/>
  <c r="F75" s="1"/>
  <c r="F74" s="1"/>
  <c r="F72"/>
  <c r="F71"/>
  <c r="F70" s="1"/>
  <c r="F68"/>
  <c r="F67" s="1"/>
  <c r="F66" s="1"/>
  <c r="F64"/>
  <c r="F63" s="1"/>
  <c r="F62" s="1"/>
  <c r="F60"/>
  <c r="F59"/>
  <c r="F56"/>
  <c r="F54"/>
  <c r="F53"/>
  <c r="F49"/>
  <c r="F48"/>
  <c r="F47" s="1"/>
  <c r="F45"/>
  <c r="F44"/>
  <c r="F43"/>
  <c r="F37"/>
  <c r="F35"/>
  <c r="F30"/>
  <c r="F29"/>
  <c r="F28" s="1"/>
  <c r="F24"/>
  <c r="F23" s="1"/>
  <c r="F21"/>
  <c r="F17"/>
  <c r="F15"/>
  <c r="F14"/>
  <c r="F12"/>
  <c r="F11"/>
  <c r="F10" s="1"/>
  <c r="E246"/>
  <c r="E244"/>
  <c r="E242"/>
  <c r="E241"/>
  <c r="E239"/>
  <c r="E237"/>
  <c r="E231"/>
  <c r="E229"/>
  <c r="E227"/>
  <c r="E225"/>
  <c r="E223"/>
  <c r="E222"/>
  <c r="E220"/>
  <c r="E217"/>
  <c r="E215"/>
  <c r="E213"/>
  <c r="E212" s="1"/>
  <c r="E210"/>
  <c r="E208"/>
  <c r="E206"/>
  <c r="E205" s="1"/>
  <c r="E203"/>
  <c r="E202" s="1"/>
  <c r="E195" s="1"/>
  <c r="E200"/>
  <c r="E199"/>
  <c r="E197"/>
  <c r="E196"/>
  <c r="E191"/>
  <c r="E188"/>
  <c r="E184"/>
  <c r="E183" s="1"/>
  <c r="E181"/>
  <c r="E180" s="1"/>
  <c r="E179" s="1"/>
  <c r="E177"/>
  <c r="E175"/>
  <c r="E173"/>
  <c r="E172"/>
  <c r="E171"/>
  <c r="E170"/>
  <c r="E168"/>
  <c r="E167"/>
  <c r="E194" s="1"/>
  <c r="E9" s="1"/>
  <c r="E164"/>
  <c r="E163" s="1"/>
  <c r="E162" s="1"/>
  <c r="E160"/>
  <c r="E159" s="1"/>
  <c r="E158"/>
  <c r="E154"/>
  <c r="E153"/>
  <c r="E152"/>
  <c r="E151"/>
  <c r="E150" s="1"/>
  <c r="E148"/>
  <c r="E147" s="1"/>
  <c r="E144"/>
  <c r="E141"/>
  <c r="E140"/>
  <c r="E139" s="1"/>
  <c r="E138" s="1"/>
  <c r="E137" s="1"/>
  <c r="E134"/>
  <c r="E133" s="1"/>
  <c r="E132" s="1"/>
  <c r="E131" s="1"/>
  <c r="E130" s="1"/>
  <c r="E128"/>
  <c r="E126"/>
  <c r="E124"/>
  <c r="E123"/>
  <c r="E121"/>
  <c r="E120"/>
  <c r="E119" s="1"/>
  <c r="E117"/>
  <c r="E116" s="1"/>
  <c r="E115"/>
  <c r="E113"/>
  <c r="E112" s="1"/>
  <c r="E108"/>
  <c r="E107"/>
  <c r="E106"/>
  <c r="E105"/>
  <c r="E104"/>
  <c r="E102"/>
  <c r="E100"/>
  <c r="E99"/>
  <c r="E98" s="1"/>
  <c r="E96"/>
  <c r="E94"/>
  <c r="E93" s="1"/>
  <c r="E92" s="1"/>
  <c r="E90"/>
  <c r="E88"/>
  <c r="E87" s="1"/>
  <c r="E86" s="1"/>
  <c r="E82"/>
  <c r="E81"/>
  <c r="E80"/>
  <c r="E79"/>
  <c r="E78"/>
  <c r="E76"/>
  <c r="E75"/>
  <c r="E74"/>
  <c r="E72"/>
  <c r="E71" s="1"/>
  <c r="E70" s="1"/>
  <c r="E68"/>
  <c r="E67"/>
  <c r="E66" s="1"/>
  <c r="E64"/>
  <c r="E63" s="1"/>
  <c r="E62" s="1"/>
  <c r="E60"/>
  <c r="E59"/>
  <c r="E56"/>
  <c r="E54"/>
  <c r="E53"/>
  <c r="E49"/>
  <c r="E48" s="1"/>
  <c r="E47" s="1"/>
  <c r="E45"/>
  <c r="E44"/>
  <c r="E43"/>
  <c r="E37"/>
  <c r="E35"/>
  <c r="E30"/>
  <c r="E29" s="1"/>
  <c r="E24"/>
  <c r="E23"/>
  <c r="E21"/>
  <c r="E17"/>
  <c r="E15"/>
  <c r="E14"/>
  <c r="E12"/>
  <c r="E11"/>
  <c r="E10" s="1"/>
  <c r="E10" i="71"/>
  <c r="F340"/>
  <c r="E340"/>
  <c r="F239"/>
  <c r="F161"/>
  <c r="F160" s="1"/>
  <c r="F123"/>
  <c r="F101"/>
  <c r="F111"/>
  <c r="F110" s="1"/>
  <c r="E11"/>
  <c r="F43"/>
  <c r="F11" s="1"/>
  <c r="E41"/>
  <c r="F41"/>
  <c r="F36" i="57"/>
  <c r="G36"/>
  <c r="F156" i="58" l="1"/>
  <c r="F157"/>
  <c r="E156"/>
  <c r="E236"/>
  <c r="E235" s="1"/>
  <c r="E234" s="1"/>
  <c r="E233" s="1"/>
  <c r="F219"/>
  <c r="E187"/>
  <c r="E111"/>
  <c r="F111"/>
  <c r="E34"/>
  <c r="E33" s="1"/>
  <c r="F34"/>
  <c r="F33" s="1"/>
  <c r="F32" s="1"/>
  <c r="F27"/>
  <c r="E28"/>
  <c r="E27"/>
  <c r="F85"/>
  <c r="E85"/>
  <c r="E26"/>
  <c r="F26" l="1"/>
  <c r="F194" s="1"/>
  <c r="F9" s="1"/>
  <c r="F348" i="71" l="1"/>
  <c r="F349"/>
  <c r="F351"/>
  <c r="F346"/>
  <c r="F343"/>
  <c r="F342" s="1"/>
  <c r="F344"/>
  <c r="F338"/>
  <c r="F337" s="1"/>
  <c r="F336" s="1"/>
  <c r="F335"/>
  <c r="F334" s="1"/>
  <c r="F315"/>
  <c r="F316"/>
  <c r="F317"/>
  <c r="F318"/>
  <c r="F326"/>
  <c r="F323"/>
  <c r="F321"/>
  <c r="F319"/>
  <c r="F332"/>
  <c r="F331" s="1"/>
  <c r="F303"/>
  <c r="F306"/>
  <c r="F304" s="1"/>
  <c r="F305"/>
  <c r="F313"/>
  <c r="F308"/>
  <c r="F297"/>
  <c r="F298"/>
  <c r="F299"/>
  <c r="F300"/>
  <c r="F301"/>
  <c r="F276"/>
  <c r="F283"/>
  <c r="F284"/>
  <c r="F285"/>
  <c r="F286"/>
  <c r="F279"/>
  <c r="F278" s="1"/>
  <c r="F277" s="1"/>
  <c r="F271"/>
  <c r="F272"/>
  <c r="F274"/>
  <c r="F257"/>
  <c r="F258"/>
  <c r="F262"/>
  <c r="F261" s="1"/>
  <c r="F265"/>
  <c r="F259"/>
  <c r="F255"/>
  <c r="F250"/>
  <c r="F249" s="1"/>
  <c r="F246"/>
  <c r="F247"/>
  <c r="F236"/>
  <c r="F237"/>
  <c r="F226"/>
  <c r="F227"/>
  <c r="F228"/>
  <c r="F230"/>
  <c r="F222"/>
  <c r="F223"/>
  <c r="F215"/>
  <c r="F218"/>
  <c r="F209"/>
  <c r="F210"/>
  <c r="F211"/>
  <c r="F213"/>
  <c r="F203"/>
  <c r="F205"/>
  <c r="F207"/>
  <c r="F191"/>
  <c r="F197"/>
  <c r="F193" s="1"/>
  <c r="F180"/>
  <c r="F181"/>
  <c r="F182"/>
  <c r="F183"/>
  <c r="F187"/>
  <c r="F185"/>
  <c r="E185"/>
  <c r="F173"/>
  <c r="F174"/>
  <c r="F146"/>
  <c r="F154"/>
  <c r="F155"/>
  <c r="F138"/>
  <c r="F139"/>
  <c r="F140"/>
  <c r="F134"/>
  <c r="F119"/>
  <c r="F120"/>
  <c r="F121"/>
  <c r="F112"/>
  <c r="F115"/>
  <c r="F103"/>
  <c r="F105"/>
  <c r="F95"/>
  <c r="F86"/>
  <c r="F74"/>
  <c r="F75"/>
  <c r="F76"/>
  <c r="F77"/>
  <c r="F80"/>
  <c r="F79"/>
  <c r="F68"/>
  <c r="F71"/>
  <c r="F70"/>
  <c r="F69" s="1"/>
  <c r="F65"/>
  <c r="F57"/>
  <c r="F61"/>
  <c r="F59"/>
  <c r="F58"/>
  <c r="F53"/>
  <c r="F52"/>
  <c r="F48"/>
  <c r="F46"/>
  <c r="F45"/>
  <c r="F28"/>
  <c r="F34"/>
  <c r="F35"/>
  <c r="F37"/>
  <c r="E351"/>
  <c r="E349"/>
  <c r="E348"/>
  <c r="E346"/>
  <c r="E344"/>
  <c r="E343" s="1"/>
  <c r="E342" s="1"/>
  <c r="E338"/>
  <c r="E337" s="1"/>
  <c r="E336" s="1"/>
  <c r="E335"/>
  <c r="E334" s="1"/>
  <c r="E332"/>
  <c r="E331" s="1"/>
  <c r="E326"/>
  <c r="E323"/>
  <c r="E318" s="1"/>
  <c r="E321"/>
  <c r="E319"/>
  <c r="E317"/>
  <c r="E316" s="1"/>
  <c r="E315" s="1"/>
  <c r="E313"/>
  <c r="E308"/>
  <c r="E304" s="1"/>
  <c r="E303" s="1"/>
  <c r="E306"/>
  <c r="E305"/>
  <c r="E301"/>
  <c r="E300" s="1"/>
  <c r="E299"/>
  <c r="E298" s="1"/>
  <c r="E297" s="1"/>
  <c r="E295"/>
  <c r="E294" s="1"/>
  <c r="E293" s="1"/>
  <c r="E291"/>
  <c r="E290"/>
  <c r="E289" s="1"/>
  <c r="E288" s="1"/>
  <c r="E286"/>
  <c r="E285"/>
  <c r="E284"/>
  <c r="E283"/>
  <c r="E281"/>
  <c r="E279"/>
  <c r="E274"/>
  <c r="E273" s="1"/>
  <c r="E272" s="1"/>
  <c r="E271" s="1"/>
  <c r="E265"/>
  <c r="E263"/>
  <c r="E262"/>
  <c r="E261" s="1"/>
  <c r="E259"/>
  <c r="E258" s="1"/>
  <c r="E257" s="1"/>
  <c r="E255"/>
  <c r="E250"/>
  <c r="E249" s="1"/>
  <c r="E247"/>
  <c r="E246" s="1"/>
  <c r="E239"/>
  <c r="E237"/>
  <c r="E230"/>
  <c r="E228"/>
  <c r="E227"/>
  <c r="E226" s="1"/>
  <c r="E220" s="1"/>
  <c r="E223"/>
  <c r="E222" s="1"/>
  <c r="E221"/>
  <c r="E218"/>
  <c r="E217" s="1"/>
  <c r="E216"/>
  <c r="E215" s="1"/>
  <c r="E213"/>
  <c r="E211"/>
  <c r="E210"/>
  <c r="E209" s="1"/>
  <c r="E207"/>
  <c r="E206" s="1"/>
  <c r="E205" s="1"/>
  <c r="E204" s="1"/>
  <c r="E203" s="1"/>
  <c r="E201"/>
  <c r="E197"/>
  <c r="E194"/>
  <c r="E193" s="1"/>
  <c r="E192" s="1"/>
  <c r="E191" s="1"/>
  <c r="E187"/>
  <c r="E183"/>
  <c r="E182" s="1"/>
  <c r="E181" s="1"/>
  <c r="E180" s="1"/>
  <c r="E176"/>
  <c r="E174"/>
  <c r="E173"/>
  <c r="E170"/>
  <c r="E169" s="1"/>
  <c r="E166"/>
  <c r="E164"/>
  <c r="E161"/>
  <c r="E160" s="1"/>
  <c r="E159" s="1"/>
  <c r="E158" s="1"/>
  <c r="E157" s="1"/>
  <c r="E155"/>
  <c r="E154"/>
  <c r="E152"/>
  <c r="E151" s="1"/>
  <c r="E150" s="1"/>
  <c r="E148"/>
  <c r="E147" s="1"/>
  <c r="E143"/>
  <c r="E142" s="1"/>
  <c r="E140"/>
  <c r="E139" s="1"/>
  <c r="E138"/>
  <c r="E136"/>
  <c r="E135"/>
  <c r="E134" s="1"/>
  <c r="E132"/>
  <c r="E131" s="1"/>
  <c r="E130"/>
  <c r="E129" s="1"/>
  <c r="E127"/>
  <c r="E126" s="1"/>
  <c r="E123"/>
  <c r="E121"/>
  <c r="E120" s="1"/>
  <c r="E119" s="1"/>
  <c r="E115"/>
  <c r="E113"/>
  <c r="E112" s="1"/>
  <c r="E111" s="1"/>
  <c r="E110" s="1"/>
  <c r="E108"/>
  <c r="E105"/>
  <c r="E104" s="1"/>
  <c r="E103"/>
  <c r="E101"/>
  <c r="E100"/>
  <c r="E99"/>
  <c r="E97"/>
  <c r="E96" s="1"/>
  <c r="E95"/>
  <c r="E93"/>
  <c r="E92"/>
  <c r="E91"/>
  <c r="E90"/>
  <c r="E86"/>
  <c r="E85"/>
  <c r="E84"/>
  <c r="E83"/>
  <c r="E82" s="1"/>
  <c r="E80"/>
  <c r="E79" s="1"/>
  <c r="E77"/>
  <c r="E76" s="1"/>
  <c r="E75" s="1"/>
  <c r="E74" s="1"/>
  <c r="E71"/>
  <c r="E70" s="1"/>
  <c r="E65"/>
  <c r="E61"/>
  <c r="E59"/>
  <c r="E58" s="1"/>
  <c r="E57" s="1"/>
  <c r="E53"/>
  <c r="E52"/>
  <c r="E51" s="1"/>
  <c r="E43" s="1"/>
  <c r="E48"/>
  <c r="E46"/>
  <c r="E45"/>
  <c r="E44" s="1"/>
  <c r="E37"/>
  <c r="E35"/>
  <c r="E34" s="1"/>
  <c r="E28" s="1"/>
  <c r="E27" s="1"/>
  <c r="E24"/>
  <c r="E22"/>
  <c r="E21"/>
  <c r="E20" s="1"/>
  <c r="E17"/>
  <c r="E15"/>
  <c r="E14" s="1"/>
  <c r="G190" i="57"/>
  <c r="F190"/>
  <c r="G146"/>
  <c r="F146"/>
  <c r="G122"/>
  <c r="F122"/>
  <c r="G383"/>
  <c r="G381"/>
  <c r="G380"/>
  <c r="G379" s="1"/>
  <c r="G377"/>
  <c r="G376" s="1"/>
  <c r="G375" s="1"/>
  <c r="G372"/>
  <c r="G370"/>
  <c r="G367"/>
  <c r="G366" s="1"/>
  <c r="G361"/>
  <c r="G359"/>
  <c r="G357"/>
  <c r="G351"/>
  <c r="G350" s="1"/>
  <c r="G349"/>
  <c r="G348" s="1"/>
  <c r="G347" s="1"/>
  <c r="G346" s="1"/>
  <c r="G341"/>
  <c r="G340" s="1"/>
  <c r="G339" s="1"/>
  <c r="G337"/>
  <c r="G335"/>
  <c r="G329"/>
  <c r="G328"/>
  <c r="G327"/>
  <c r="G326"/>
  <c r="G323"/>
  <c r="G322" s="1"/>
  <c r="G321" s="1"/>
  <c r="G320" s="1"/>
  <c r="G319" s="1"/>
  <c r="G317"/>
  <c r="G316"/>
  <c r="G315" s="1"/>
  <c r="G314" s="1"/>
  <c r="G313" s="1"/>
  <c r="G311"/>
  <c r="G309"/>
  <c r="G308"/>
  <c r="G307" s="1"/>
  <c r="G301" s="1"/>
  <c r="G304"/>
  <c r="G303" s="1"/>
  <c r="G302"/>
  <c r="G299"/>
  <c r="G297"/>
  <c r="G296"/>
  <c r="G295" s="1"/>
  <c r="G294" s="1"/>
  <c r="G290"/>
  <c r="G286"/>
  <c r="G285" s="1"/>
  <c r="G284" s="1"/>
  <c r="G280"/>
  <c r="G276"/>
  <c r="G275" s="1"/>
  <c r="G274" s="1"/>
  <c r="G273" s="1"/>
  <c r="G269"/>
  <c r="G268" s="1"/>
  <c r="G266"/>
  <c r="G265" s="1"/>
  <c r="G264" s="1"/>
  <c r="G263" s="1"/>
  <c r="G261"/>
  <c r="G259"/>
  <c r="G258" s="1"/>
  <c r="G257" s="1"/>
  <c r="G256" s="1"/>
  <c r="G253"/>
  <c r="G252" s="1"/>
  <c r="G250"/>
  <c r="G249"/>
  <c r="G247"/>
  <c r="G246"/>
  <c r="G243"/>
  <c r="G242" s="1"/>
  <c r="G241"/>
  <c r="G239"/>
  <c r="G238"/>
  <c r="G236"/>
  <c r="G234"/>
  <c r="G230"/>
  <c r="G225"/>
  <c r="G224"/>
  <c r="G221"/>
  <c r="G220" s="1"/>
  <c r="G219" s="1"/>
  <c r="G218"/>
  <c r="G217"/>
  <c r="G214"/>
  <c r="G213"/>
  <c r="G212" s="1"/>
  <c r="G210"/>
  <c r="G209"/>
  <c r="G208"/>
  <c r="G205"/>
  <c r="G203"/>
  <c r="G202"/>
  <c r="G201"/>
  <c r="G200" s="1"/>
  <c r="G196"/>
  <c r="G195" s="1"/>
  <c r="G192"/>
  <c r="G189"/>
  <c r="G188" s="1"/>
  <c r="G187" s="1"/>
  <c r="G186" s="1"/>
  <c r="G184"/>
  <c r="G183" s="1"/>
  <c r="G182" s="1"/>
  <c r="G177"/>
  <c r="G176" s="1"/>
  <c r="G175"/>
  <c r="G174" s="1"/>
  <c r="G173" s="1"/>
  <c r="G172" s="1"/>
  <c r="G170"/>
  <c r="G169"/>
  <c r="G168"/>
  <c r="G167" s="1"/>
  <c r="G164"/>
  <c r="G162"/>
  <c r="G161"/>
  <c r="G160" s="1"/>
  <c r="G159" s="1"/>
  <c r="G158" s="1"/>
  <c r="G157" s="1"/>
  <c r="G153"/>
  <c r="G151"/>
  <c r="G150"/>
  <c r="G148"/>
  <c r="G145"/>
  <c r="G144" s="1"/>
  <c r="G140"/>
  <c r="G139" s="1"/>
  <c r="G138" s="1"/>
  <c r="G137"/>
  <c r="G136" s="1"/>
  <c r="G134"/>
  <c r="G133" s="1"/>
  <c r="G128"/>
  <c r="G127"/>
  <c r="G125"/>
  <c r="G124" s="1"/>
  <c r="G123" s="1"/>
  <c r="G119"/>
  <c r="G117"/>
  <c r="G116" s="1"/>
  <c r="G115" s="1"/>
  <c r="G114" s="1"/>
  <c r="G113" s="1"/>
  <c r="G110"/>
  <c r="G105"/>
  <c r="G103"/>
  <c r="G102"/>
  <c r="G101"/>
  <c r="G100" s="1"/>
  <c r="G98"/>
  <c r="G97" s="1"/>
  <c r="G96" s="1"/>
  <c r="G93"/>
  <c r="G92"/>
  <c r="G90"/>
  <c r="G89"/>
  <c r="G88"/>
  <c r="G86"/>
  <c r="G85" s="1"/>
  <c r="G84"/>
  <c r="G83"/>
  <c r="G80"/>
  <c r="G78"/>
  <c r="G77"/>
  <c r="G76" s="1"/>
  <c r="G74"/>
  <c r="G73"/>
  <c r="G72"/>
  <c r="G70"/>
  <c r="G69"/>
  <c r="G68"/>
  <c r="G66"/>
  <c r="G65"/>
  <c r="G64" s="1"/>
  <c r="G60"/>
  <c r="G59"/>
  <c r="G58" s="1"/>
  <c r="G57"/>
  <c r="G54"/>
  <c r="G50"/>
  <c r="G48"/>
  <c r="G47"/>
  <c r="G46" s="1"/>
  <c r="G42"/>
  <c r="G41" s="1"/>
  <c r="G40" s="1"/>
  <c r="G39" s="1"/>
  <c r="G32"/>
  <c r="G30"/>
  <c r="G29"/>
  <c r="G28" s="1"/>
  <c r="G27" s="1"/>
  <c r="G24"/>
  <c r="G22"/>
  <c r="G21" s="1"/>
  <c r="G20" s="1"/>
  <c r="G19" s="1"/>
  <c r="G17"/>
  <c r="G15"/>
  <c r="G14"/>
  <c r="G13"/>
  <c r="G12"/>
  <c r="E19" i="71" l="1"/>
  <c r="F341"/>
  <c r="F329"/>
  <c r="F328" s="1"/>
  <c r="F330"/>
  <c r="E278"/>
  <c r="E277" s="1"/>
  <c r="E276" s="1"/>
  <c r="E270" s="1"/>
  <c r="F235"/>
  <c r="E179"/>
  <c r="E168"/>
  <c r="E329"/>
  <c r="E328" s="1"/>
  <c r="E330"/>
  <c r="E341"/>
  <c r="E12"/>
  <c r="E13"/>
  <c r="E68"/>
  <c r="E69"/>
  <c r="E118"/>
  <c r="E107" s="1"/>
  <c r="E146"/>
  <c r="E145" s="1"/>
  <c r="E236"/>
  <c r="E235" s="1"/>
  <c r="E234" s="1"/>
  <c r="E233" s="1"/>
  <c r="E232" s="1"/>
  <c r="G369" i="57"/>
  <c r="G356"/>
  <c r="G355"/>
  <c r="G354" s="1"/>
  <c r="G353" s="1"/>
  <c r="G345" s="1"/>
  <c r="G233"/>
  <c r="G232" s="1"/>
  <c r="G216" s="1"/>
  <c r="G199" s="1"/>
  <c r="G9" s="1"/>
  <c r="G194"/>
  <c r="G181"/>
  <c r="G63"/>
  <c r="G11"/>
  <c r="G131"/>
  <c r="G130" s="1"/>
  <c r="G132"/>
  <c r="G143"/>
  <c r="G142"/>
  <c r="G112" s="1"/>
  <c r="G334"/>
  <c r="G333"/>
  <c r="G332" s="1"/>
  <c r="G331" s="1"/>
  <c r="G325" s="1"/>
  <c r="G272"/>
  <c r="G271" s="1"/>
  <c r="G95"/>
  <c r="F383"/>
  <c r="F381"/>
  <c r="F380"/>
  <c r="F379" s="1"/>
  <c r="F377"/>
  <c r="F376" s="1"/>
  <c r="F375" s="1"/>
  <c r="F372"/>
  <c r="F370"/>
  <c r="F369" s="1"/>
  <c r="F367"/>
  <c r="F366" s="1"/>
  <c r="F361"/>
  <c r="F359"/>
  <c r="F357"/>
  <c r="F351"/>
  <c r="F350"/>
  <c r="F349"/>
  <c r="F348"/>
  <c r="F347" s="1"/>
  <c r="F346" s="1"/>
  <c r="F341"/>
  <c r="F340" s="1"/>
  <c r="F339" s="1"/>
  <c r="F337"/>
  <c r="F335"/>
  <c r="F329"/>
  <c r="F328"/>
  <c r="F327"/>
  <c r="F326"/>
  <c r="F323"/>
  <c r="F322" s="1"/>
  <c r="F321" s="1"/>
  <c r="F320" s="1"/>
  <c r="F319" s="1"/>
  <c r="F317"/>
  <c r="F316" s="1"/>
  <c r="F315" s="1"/>
  <c r="F314" s="1"/>
  <c r="F313" s="1"/>
  <c r="F311"/>
  <c r="F309"/>
  <c r="F308"/>
  <c r="F307" s="1"/>
  <c r="F301" s="1"/>
  <c r="F304"/>
  <c r="F303" s="1"/>
  <c r="F302"/>
  <c r="F299"/>
  <c r="F297"/>
  <c r="F296"/>
  <c r="F295" s="1"/>
  <c r="F294" s="1"/>
  <c r="F290"/>
  <c r="F286"/>
  <c r="F285" s="1"/>
  <c r="F284" s="1"/>
  <c r="F280"/>
  <c r="F276"/>
  <c r="F275" s="1"/>
  <c r="F274" s="1"/>
  <c r="F273" s="1"/>
  <c r="F269"/>
  <c r="F268" s="1"/>
  <c r="F266"/>
  <c r="F265" s="1"/>
  <c r="F264" s="1"/>
  <c r="F263" s="1"/>
  <c r="F261"/>
  <c r="F259"/>
  <c r="F253"/>
  <c r="F252" s="1"/>
  <c r="F250"/>
  <c r="F249"/>
  <c r="F247"/>
  <c r="F246"/>
  <c r="F243"/>
  <c r="F242" s="1"/>
  <c r="F241"/>
  <c r="F239"/>
  <c r="F238"/>
  <c r="F236"/>
  <c r="F234"/>
  <c r="F233"/>
  <c r="F232" s="1"/>
  <c r="F230"/>
  <c r="F225"/>
  <c r="F224" s="1"/>
  <c r="F221"/>
  <c r="F220" s="1"/>
  <c r="F219" s="1"/>
  <c r="F218"/>
  <c r="F217" s="1"/>
  <c r="F214"/>
  <c r="F213"/>
  <c r="F212" s="1"/>
  <c r="F210"/>
  <c r="F209" s="1"/>
  <c r="F205"/>
  <c r="F203"/>
  <c r="F202" s="1"/>
  <c r="F201"/>
  <c r="F196"/>
  <c r="F195" s="1"/>
  <c r="F192"/>
  <c r="F189"/>
  <c r="F188" s="1"/>
  <c r="F187" s="1"/>
  <c r="F186" s="1"/>
  <c r="F184"/>
  <c r="F183" s="1"/>
  <c r="F182" s="1"/>
  <c r="F177"/>
  <c r="F176" s="1"/>
  <c r="F175"/>
  <c r="F174" s="1"/>
  <c r="F173" s="1"/>
  <c r="F172" s="1"/>
  <c r="F170"/>
  <c r="F169" s="1"/>
  <c r="F168" s="1"/>
  <c r="F167" s="1"/>
  <c r="F164"/>
  <c r="F162"/>
  <c r="F161"/>
  <c r="F160" s="1"/>
  <c r="F159" s="1"/>
  <c r="F158" s="1"/>
  <c r="F157" s="1"/>
  <c r="F153"/>
  <c r="F151"/>
  <c r="F150" s="1"/>
  <c r="F148"/>
  <c r="F145"/>
  <c r="F140"/>
  <c r="F139" s="1"/>
  <c r="F138" s="1"/>
  <c r="F134"/>
  <c r="F133"/>
  <c r="F132" s="1"/>
  <c r="F131"/>
  <c r="F130" s="1"/>
  <c r="F128"/>
  <c r="F127" s="1"/>
  <c r="F125"/>
  <c r="F124" s="1"/>
  <c r="F119"/>
  <c r="F117"/>
  <c r="F116"/>
  <c r="F115" s="1"/>
  <c r="F114" s="1"/>
  <c r="F113" s="1"/>
  <c r="F110"/>
  <c r="F105"/>
  <c r="F101" s="1"/>
  <c r="F100" s="1"/>
  <c r="F103"/>
  <c r="F102"/>
  <c r="F98"/>
  <c r="F97"/>
  <c r="F96" s="1"/>
  <c r="F93"/>
  <c r="F92"/>
  <c r="F90"/>
  <c r="F89"/>
  <c r="F88"/>
  <c r="F86"/>
  <c r="F85" s="1"/>
  <c r="F84"/>
  <c r="F83" s="1"/>
  <c r="F80"/>
  <c r="F78"/>
  <c r="F77"/>
  <c r="F76" s="1"/>
  <c r="F74"/>
  <c r="F73" s="1"/>
  <c r="F72" s="1"/>
  <c r="F70"/>
  <c r="F69"/>
  <c r="F68" s="1"/>
  <c r="F66"/>
  <c r="F65" s="1"/>
  <c r="F64" s="1"/>
  <c r="F63" s="1"/>
  <c r="F60"/>
  <c r="F59" s="1"/>
  <c r="F54"/>
  <c r="F50"/>
  <c r="F48"/>
  <c r="F47" s="1"/>
  <c r="F46" s="1"/>
  <c r="F42"/>
  <c r="F41"/>
  <c r="F40" s="1"/>
  <c r="F39" s="1"/>
  <c r="F32"/>
  <c r="F30"/>
  <c r="F29"/>
  <c r="F28" s="1"/>
  <c r="F27" s="1"/>
  <c r="F24"/>
  <c r="F22"/>
  <c r="F21"/>
  <c r="F20" s="1"/>
  <c r="F19" s="1"/>
  <c r="F17"/>
  <c r="F15"/>
  <c r="F14" s="1"/>
  <c r="E22" i="30"/>
  <c r="E19"/>
  <c r="E26"/>
  <c r="E25"/>
  <c r="E24"/>
  <c r="E23"/>
  <c r="E21"/>
  <c r="F356" i="57" l="1"/>
  <c r="F355"/>
  <c r="F354" s="1"/>
  <c r="F353" s="1"/>
  <c r="F345" s="1"/>
  <c r="F258"/>
  <c r="F257" s="1"/>
  <c r="F256" s="1"/>
  <c r="F216"/>
  <c r="F200"/>
  <c r="F208"/>
  <c r="F194"/>
  <c r="F181"/>
  <c r="G10"/>
  <c r="F13"/>
  <c r="F12"/>
  <c r="F11" s="1"/>
  <c r="F57"/>
  <c r="F58"/>
  <c r="F334"/>
  <c r="F333"/>
  <c r="F332" s="1"/>
  <c r="F331" s="1"/>
  <c r="F325" s="1"/>
  <c r="F123"/>
  <c r="F144"/>
  <c r="F272"/>
  <c r="F271" s="1"/>
  <c r="F95"/>
  <c r="F137"/>
  <c r="F136" s="1"/>
  <c r="F196" i="47"/>
  <c r="F156" i="41"/>
  <c r="F157"/>
  <c r="F158"/>
  <c r="F32"/>
  <c r="F26"/>
  <c r="F34"/>
  <c r="F167"/>
  <c r="F183"/>
  <c r="F184"/>
  <c r="F246"/>
  <c r="F90"/>
  <c r="F220"/>
  <c r="D59" i="55"/>
  <c r="C59"/>
  <c r="F9" i="57" l="1"/>
  <c r="F199"/>
  <c r="F143"/>
  <c r="F142"/>
  <c r="F112" s="1"/>
  <c r="F10"/>
  <c r="E106" i="36"/>
  <c r="E351"/>
  <c r="E319"/>
  <c r="E152" l="1"/>
  <c r="E153"/>
  <c r="D53" i="55"/>
  <c r="C53"/>
  <c r="C19"/>
  <c r="C72" i="2"/>
  <c r="C56"/>
  <c r="C27"/>
  <c r="C25"/>
  <c r="C23"/>
  <c r="C21"/>
  <c r="C20" s="1"/>
  <c r="F211" i="47" l="1"/>
  <c r="F210" s="1"/>
  <c r="F209" s="1"/>
  <c r="F227"/>
  <c r="F215" s="1"/>
  <c r="F214" s="1"/>
  <c r="G9"/>
  <c r="F49" i="41" l="1"/>
  <c r="F37"/>
  <c r="E27" i="30"/>
  <c r="F374" i="47"/>
  <c r="F373" s="1"/>
  <c r="E253" i="36"/>
  <c r="F102" i="41" l="1"/>
  <c r="F191"/>
  <c r="F188"/>
  <c r="F187" l="1"/>
  <c r="F222" i="47"/>
  <c r="F221" s="1"/>
  <c r="F240"/>
  <c r="F239" s="1"/>
  <c r="C22" i="28"/>
  <c r="C21" s="1"/>
  <c r="E279" i="36" l="1"/>
  <c r="E324"/>
  <c r="E349"/>
  <c r="E261"/>
  <c r="E239"/>
  <c r="E237" s="1"/>
  <c r="E289"/>
  <c r="E226"/>
  <c r="E199"/>
  <c r="E195"/>
  <c r="E185"/>
  <c r="E174"/>
  <c r="E172"/>
  <c r="E171" s="1"/>
  <c r="E168"/>
  <c r="E159"/>
  <c r="E125" l="1"/>
  <c r="E124" s="1"/>
  <c r="E113"/>
  <c r="E46"/>
  <c r="E37"/>
  <c r="F32" i="47"/>
  <c r="F29" s="1"/>
  <c r="E24" i="36"/>
  <c r="E17"/>
  <c r="F287" i="47"/>
  <c r="F277"/>
  <c r="F358"/>
  <c r="F369"/>
  <c r="F338" l="1"/>
  <c r="F337" s="1"/>
  <c r="F336" s="1"/>
  <c r="F367" l="1"/>
  <c r="F366" s="1"/>
  <c r="F356"/>
  <c r="F258"/>
  <c r="F250" l="1"/>
  <c r="F249" s="1"/>
  <c r="F236"/>
  <c r="F238"/>
  <c r="F193"/>
  <c r="F192" s="1"/>
  <c r="F186"/>
  <c r="F235" l="1"/>
  <c r="F207"/>
  <c r="F205" l="1"/>
  <c r="F206"/>
  <c r="C80" i="2"/>
  <c r="C62"/>
  <c r="E265" i="36" l="1"/>
  <c r="F124" i="41"/>
  <c r="F21"/>
  <c r="E311" i="36"/>
  <c r="F107" i="47"/>
  <c r="F266" l="1"/>
  <c r="F265" s="1"/>
  <c r="F244" l="1"/>
  <c r="F243" s="1"/>
  <c r="F247"/>
  <c r="F246" s="1"/>
  <c r="F56" i="41"/>
  <c r="E248" i="36" l="1"/>
  <c r="E247" s="1"/>
  <c r="D15" i="60"/>
  <c r="D21"/>
  <c r="C21"/>
  <c r="C15"/>
  <c r="C21" i="29"/>
  <c r="C15"/>
  <c r="C14" i="59" l="1"/>
  <c r="D14" l="1"/>
  <c r="C19"/>
  <c r="F30" i="41"/>
  <c r="F168" l="1"/>
  <c r="F154"/>
  <c r="F100"/>
  <c r="F24"/>
  <c r="F23" s="1"/>
  <c r="F12"/>
  <c r="F147" i="71" l="1"/>
  <c r="C26" i="55"/>
  <c r="D26"/>
  <c r="F164" i="71"/>
  <c r="E209" i="36"/>
  <c r="E192"/>
  <c r="E182"/>
  <c r="E146"/>
  <c r="E145" s="1"/>
  <c r="E69"/>
  <c r="E59"/>
  <c r="F47" i="47" l="1"/>
  <c r="F148" l="1"/>
  <c r="F143"/>
  <c r="F274"/>
  <c r="F273" s="1"/>
  <c r="F284"/>
  <c r="F283" s="1"/>
  <c r="F181"/>
  <c r="F180" s="1"/>
  <c r="F179" s="1"/>
  <c r="F189"/>
  <c r="F263"/>
  <c r="F262" s="1"/>
  <c r="F261" s="1"/>
  <c r="F260" s="1"/>
  <c r="C42" i="55" l="1"/>
  <c r="D28"/>
  <c r="D24"/>
  <c r="D22"/>
  <c r="C28"/>
  <c r="C24"/>
  <c r="C22"/>
  <c r="E119" i="36"/>
  <c r="E118" s="1"/>
  <c r="E117" s="1"/>
  <c r="E116" s="1"/>
  <c r="E293"/>
  <c r="E292" s="1"/>
  <c r="E291" s="1"/>
  <c r="E167" l="1"/>
  <c r="E166" s="1"/>
  <c r="E121" l="1"/>
  <c r="E84"/>
  <c r="E57"/>
  <c r="F202" i="47" l="1"/>
  <c r="F191"/>
  <c r="F174" l="1"/>
  <c r="F116"/>
  <c r="F45"/>
  <c r="F17"/>
  <c r="F24"/>
  <c r="C70" i="2"/>
  <c r="C60"/>
  <c r="C59" l="1"/>
  <c r="F294" i="47"/>
  <c r="F175" i="41" l="1"/>
  <c r="F128"/>
  <c r="F121"/>
  <c r="F120" s="1"/>
  <c r="F99"/>
  <c r="F88"/>
  <c r="F87" s="1"/>
  <c r="F86" s="1"/>
  <c r="F54"/>
  <c r="F53" s="1"/>
  <c r="D12" i="59"/>
  <c r="C12"/>
  <c r="C12" i="28"/>
  <c r="C19"/>
  <c r="F152" i="71" l="1"/>
  <c r="F100" l="1"/>
  <c r="F99"/>
  <c r="F201"/>
  <c r="F166"/>
  <c r="F163" s="1"/>
  <c r="F159" s="1"/>
  <c r="F158" s="1"/>
  <c r="F157" s="1"/>
  <c r="D11" i="55"/>
  <c r="C11"/>
  <c r="E257" i="36"/>
  <c r="E256" s="1"/>
  <c r="E181"/>
  <c r="E162"/>
  <c r="E75"/>
  <c r="E74" s="1"/>
  <c r="E78"/>
  <c r="E77" s="1"/>
  <c r="F122" i="47"/>
  <c r="F121" s="1"/>
  <c r="F125"/>
  <c r="F124" s="1"/>
  <c r="F57"/>
  <c r="F56" s="1"/>
  <c r="F55" s="1"/>
  <c r="E73" i="36" l="1"/>
  <c r="F120" i="47"/>
  <c r="F331"/>
  <c r="F334" l="1"/>
  <c r="F320"/>
  <c r="F319" s="1"/>
  <c r="F318" s="1"/>
  <c r="F185"/>
  <c r="F184" s="1"/>
  <c r="F183" l="1"/>
  <c r="F178" s="1"/>
  <c r="F296" l="1"/>
  <c r="F293" s="1"/>
  <c r="F231"/>
  <c r="F213" i="41" l="1"/>
  <c r="F96"/>
  <c r="F98"/>
  <c r="F181"/>
  <c r="F180" s="1"/>
  <c r="F218" i="47"/>
  <c r="F217" s="1"/>
  <c r="E150" i="36"/>
  <c r="E149" s="1"/>
  <c r="E347" l="1"/>
  <c r="E346" s="1"/>
  <c r="E344"/>
  <c r="E342"/>
  <c r="E336"/>
  <c r="E335" s="1"/>
  <c r="E334" s="1"/>
  <c r="E330"/>
  <c r="E329" s="1"/>
  <c r="E321"/>
  <c r="E316" s="1"/>
  <c r="E317"/>
  <c r="E306"/>
  <c r="E304"/>
  <c r="E299"/>
  <c r="E298" s="1"/>
  <c r="E288"/>
  <c r="E287" s="1"/>
  <c r="E286" s="1"/>
  <c r="E284"/>
  <c r="E277"/>
  <c r="E276" s="1"/>
  <c r="E275" s="1"/>
  <c r="E272"/>
  <c r="E271" s="1"/>
  <c r="E270" s="1"/>
  <c r="E269" s="1"/>
  <c r="E263"/>
  <c r="E245"/>
  <c r="E244" s="1"/>
  <c r="E235"/>
  <c r="E234" s="1"/>
  <c r="E228"/>
  <c r="E221"/>
  <c r="E216"/>
  <c r="E211"/>
  <c r="E205"/>
  <c r="E204" s="1"/>
  <c r="E203" s="1"/>
  <c r="E202" s="1"/>
  <c r="E191"/>
  <c r="E190" s="1"/>
  <c r="E189" s="1"/>
  <c r="E180"/>
  <c r="E179" s="1"/>
  <c r="E178" s="1"/>
  <c r="E164"/>
  <c r="E158" s="1"/>
  <c r="E157" s="1"/>
  <c r="E148"/>
  <c r="E144" s="1"/>
  <c r="E141"/>
  <c r="E140" s="1"/>
  <c r="E138"/>
  <c r="E137" s="1"/>
  <c r="E134"/>
  <c r="E133" s="1"/>
  <c r="E132" s="1"/>
  <c r="E130"/>
  <c r="E129" s="1"/>
  <c r="E111"/>
  <c r="E103"/>
  <c r="E102" s="1"/>
  <c r="E99"/>
  <c r="E98" s="1"/>
  <c r="E95"/>
  <c r="E94" s="1"/>
  <c r="E91"/>
  <c r="E90" s="1"/>
  <c r="E72"/>
  <c r="E68"/>
  <c r="E63"/>
  <c r="E56"/>
  <c r="E55" s="1"/>
  <c r="E51"/>
  <c r="E50"/>
  <c r="E49" s="1"/>
  <c r="E44"/>
  <c r="E35"/>
  <c r="E22"/>
  <c r="E21" s="1"/>
  <c r="E15"/>
  <c r="E233" l="1"/>
  <c r="E232" s="1"/>
  <c r="E231" s="1"/>
  <c r="E302"/>
  <c r="E301" s="1"/>
  <c r="E208"/>
  <c r="E207" s="1"/>
  <c r="E201" s="1"/>
  <c r="E303"/>
  <c r="E282"/>
  <c r="E281" s="1"/>
  <c r="E274" s="1"/>
  <c r="E283"/>
  <c r="E101"/>
  <c r="E214"/>
  <c r="E213" s="1"/>
  <c r="E215"/>
  <c r="E220"/>
  <c r="E333"/>
  <c r="E332" s="1"/>
  <c r="E82"/>
  <c r="E81" s="1"/>
  <c r="E83"/>
  <c r="E66"/>
  <c r="E67"/>
  <c r="E14"/>
  <c r="E13" s="1"/>
  <c r="E34"/>
  <c r="E28" s="1"/>
  <c r="E27" s="1"/>
  <c r="E43"/>
  <c r="E41" s="1"/>
  <c r="E315"/>
  <c r="E314" s="1"/>
  <c r="E313" s="1"/>
  <c r="E341"/>
  <c r="E89"/>
  <c r="E93"/>
  <c r="E110"/>
  <c r="E109" s="1"/>
  <c r="E108" s="1"/>
  <c r="E128"/>
  <c r="E219"/>
  <c r="E136"/>
  <c r="E225"/>
  <c r="E224" s="1"/>
  <c r="E260"/>
  <c r="E19"/>
  <c r="E97"/>
  <c r="E297"/>
  <c r="E296" s="1"/>
  <c r="E295" s="1"/>
  <c r="E327"/>
  <c r="E326" s="1"/>
  <c r="E328"/>
  <c r="F39" i="47"/>
  <c r="F30"/>
  <c r="F22"/>
  <c r="F15"/>
  <c r="E268" i="36" l="1"/>
  <c r="E88"/>
  <c r="E80" s="1"/>
  <c r="E259"/>
  <c r="E255" s="1"/>
  <c r="E230" s="1"/>
  <c r="E12"/>
  <c r="E11" s="1"/>
  <c r="E20"/>
  <c r="E127"/>
  <c r="E105" s="1"/>
  <c r="E42"/>
  <c r="E156"/>
  <c r="E155" s="1"/>
  <c r="E143" s="1"/>
  <c r="E340"/>
  <c r="E218"/>
  <c r="E177" s="1"/>
  <c r="F71" i="47"/>
  <c r="F70" s="1"/>
  <c r="F69" s="1"/>
  <c r="F67"/>
  <c r="F66" s="1"/>
  <c r="F65" s="1"/>
  <c r="F63"/>
  <c r="F62" s="1"/>
  <c r="F61" s="1"/>
  <c r="F137"/>
  <c r="E339" i="36" l="1"/>
  <c r="E338"/>
  <c r="E10"/>
  <c r="F282" i="47"/>
  <c r="F292"/>
  <c r="D11" i="59" l="1"/>
  <c r="C11"/>
  <c r="F244" i="41" l="1"/>
  <c r="F242"/>
  <c r="F239"/>
  <c r="F237"/>
  <c r="F231"/>
  <c r="F229"/>
  <c r="F227"/>
  <c r="F225"/>
  <c r="F223"/>
  <c r="F222" s="1"/>
  <c r="F217"/>
  <c r="F215"/>
  <c r="F212"/>
  <c r="F210"/>
  <c r="F208"/>
  <c r="F206"/>
  <c r="F203"/>
  <c r="F202" s="1"/>
  <c r="F200"/>
  <c r="F199"/>
  <c r="F197"/>
  <c r="F196"/>
  <c r="F179"/>
  <c r="F177"/>
  <c r="F173"/>
  <c r="F172" s="1"/>
  <c r="F171"/>
  <c r="F170" s="1"/>
  <c r="F164"/>
  <c r="F163" s="1"/>
  <c r="F162" s="1"/>
  <c r="F160"/>
  <c r="F159" s="1"/>
  <c r="F153"/>
  <c r="F152"/>
  <c r="F151" s="1"/>
  <c r="F150" s="1"/>
  <c r="F148"/>
  <c r="F147" s="1"/>
  <c r="F144"/>
  <c r="F141"/>
  <c r="F140" s="1"/>
  <c r="F139" s="1"/>
  <c r="F138" s="1"/>
  <c r="F137" s="1"/>
  <c r="F134"/>
  <c r="F133" s="1"/>
  <c r="F132" s="1"/>
  <c r="F131" s="1"/>
  <c r="F130" s="1"/>
  <c r="F126"/>
  <c r="F117"/>
  <c r="F116" s="1"/>
  <c r="F113"/>
  <c r="F108"/>
  <c r="F107" s="1"/>
  <c r="F106"/>
  <c r="F105" s="1"/>
  <c r="F94"/>
  <c r="F93" s="1"/>
  <c r="F92" s="1"/>
  <c r="F82"/>
  <c r="F81" s="1"/>
  <c r="F80" s="1"/>
  <c r="F76"/>
  <c r="F75" s="1"/>
  <c r="F74" s="1"/>
  <c r="F194" s="1"/>
  <c r="F72"/>
  <c r="F71" s="1"/>
  <c r="F70" s="1"/>
  <c r="F68"/>
  <c r="F67" s="1"/>
  <c r="F66" s="1"/>
  <c r="F64"/>
  <c r="F63" s="1"/>
  <c r="F62" s="1"/>
  <c r="F60"/>
  <c r="F59" s="1"/>
  <c r="F48"/>
  <c r="F47" s="1"/>
  <c r="F45"/>
  <c r="F44" s="1"/>
  <c r="F43"/>
  <c r="F35"/>
  <c r="F29"/>
  <c r="F28" s="1"/>
  <c r="F17"/>
  <c r="F15"/>
  <c r="F14" s="1"/>
  <c r="F380" i="47"/>
  <c r="F378"/>
  <c r="F364"/>
  <c r="F363" s="1"/>
  <c r="F354"/>
  <c r="F348"/>
  <c r="F332"/>
  <c r="F326"/>
  <c r="F317"/>
  <c r="F316" s="1"/>
  <c r="F314"/>
  <c r="F313" s="1"/>
  <c r="F312" s="1"/>
  <c r="F311" s="1"/>
  <c r="F310" s="1"/>
  <c r="F308"/>
  <c r="F306"/>
  <c r="F301"/>
  <c r="F300" s="1"/>
  <c r="F281"/>
  <c r="F256"/>
  <c r="F233"/>
  <c r="F230" s="1"/>
  <c r="F229" s="1"/>
  <c r="F216"/>
  <c r="F200"/>
  <c r="F198" s="1"/>
  <c r="F197" s="1"/>
  <c r="F167"/>
  <c r="F166" s="1"/>
  <c r="F165" s="1"/>
  <c r="F164" s="1"/>
  <c r="F161"/>
  <c r="F159"/>
  <c r="F150"/>
  <c r="F145"/>
  <c r="F136"/>
  <c r="F135" s="1"/>
  <c r="F134"/>
  <c r="F133" s="1"/>
  <c r="F131"/>
  <c r="F130" s="1"/>
  <c r="F119"/>
  <c r="F114"/>
  <c r="F113" s="1"/>
  <c r="F112" s="1"/>
  <c r="F111" s="1"/>
  <c r="F110" s="1"/>
  <c r="F102"/>
  <c r="F100"/>
  <c r="F95"/>
  <c r="F94" s="1"/>
  <c r="F93" s="1"/>
  <c r="F90"/>
  <c r="F89" s="1"/>
  <c r="F87"/>
  <c r="F86" s="1"/>
  <c r="F83"/>
  <c r="F82" s="1"/>
  <c r="F75"/>
  <c r="F74" s="1"/>
  <c r="F73" s="1"/>
  <c r="F60" s="1"/>
  <c r="F54"/>
  <c r="F51"/>
  <c r="F44"/>
  <c r="F43" s="1"/>
  <c r="F38"/>
  <c r="F37" s="1"/>
  <c r="F36" s="1"/>
  <c r="F28"/>
  <c r="F27" s="1"/>
  <c r="F21"/>
  <c r="F20" s="1"/>
  <c r="F19" s="1"/>
  <c r="F14"/>
  <c r="F13" s="1"/>
  <c r="F270" i="71"/>
  <c r="F263"/>
  <c r="F234"/>
  <c r="F233" s="1"/>
  <c r="F220"/>
  <c r="F221"/>
  <c r="F217"/>
  <c r="F216" s="1"/>
  <c r="F206"/>
  <c r="F194"/>
  <c r="F192"/>
  <c r="F176"/>
  <c r="F168" s="1"/>
  <c r="F170"/>
  <c r="F150"/>
  <c r="F149" s="1"/>
  <c r="F143"/>
  <c r="F142" s="1"/>
  <c r="F136"/>
  <c r="F135" s="1"/>
  <c r="F131"/>
  <c r="F130" s="1"/>
  <c r="F129" s="1"/>
  <c r="F128" s="1"/>
  <c r="F118"/>
  <c r="F113"/>
  <c r="F104"/>
  <c r="F97"/>
  <c r="F96" s="1"/>
  <c r="F93"/>
  <c r="F92" s="1"/>
  <c r="F91"/>
  <c r="F85"/>
  <c r="F84" s="1"/>
  <c r="F51"/>
  <c r="F44"/>
  <c r="F27"/>
  <c r="F24"/>
  <c r="F22"/>
  <c r="F21" s="1"/>
  <c r="F20" s="1"/>
  <c r="F17"/>
  <c r="F15"/>
  <c r="F14" s="1"/>
  <c r="F12" s="1"/>
  <c r="D27" i="61"/>
  <c r="C27"/>
  <c r="C27" i="23"/>
  <c r="G29" i="62"/>
  <c r="F29"/>
  <c r="D29"/>
  <c r="C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E28" i="30"/>
  <c r="E20"/>
  <c r="E18"/>
  <c r="E17"/>
  <c r="E16"/>
  <c r="E15"/>
  <c r="E14"/>
  <c r="E13"/>
  <c r="E12"/>
  <c r="E11"/>
  <c r="C73" i="55"/>
  <c r="D64"/>
  <c r="D62" s="1"/>
  <c r="C64"/>
  <c r="C62" s="1"/>
  <c r="D57"/>
  <c r="C57"/>
  <c r="D48"/>
  <c r="C48"/>
  <c r="D42"/>
  <c r="D37"/>
  <c r="C37"/>
  <c r="D34"/>
  <c r="C34"/>
  <c r="D32"/>
  <c r="D31" s="1"/>
  <c r="C32"/>
  <c r="C31" s="1"/>
  <c r="D20"/>
  <c r="C20"/>
  <c r="D15"/>
  <c r="C15"/>
  <c r="C50" i="2"/>
  <c r="C48"/>
  <c r="C43"/>
  <c r="C42" s="1"/>
  <c r="C36"/>
  <c r="C33"/>
  <c r="C31"/>
  <c r="C30" s="1"/>
  <c r="C19"/>
  <c r="C14"/>
  <c r="C11"/>
  <c r="C10" s="1"/>
  <c r="F232" i="71" l="1"/>
  <c r="F179"/>
  <c r="F204"/>
  <c r="F169"/>
  <c r="F145" s="1"/>
  <c r="F10" s="1"/>
  <c r="F107"/>
  <c r="F83"/>
  <c r="F13"/>
  <c r="F352" i="47"/>
  <c r="F351" s="1"/>
  <c r="F353"/>
  <c r="F128"/>
  <c r="F127" s="1"/>
  <c r="F129"/>
  <c r="F111" i="41"/>
  <c r="F112"/>
  <c r="F213" i="47"/>
  <c r="F11" i="41"/>
  <c r="F10" s="1"/>
  <c r="F255" i="47"/>
  <c r="F254" s="1"/>
  <c r="F253" s="1"/>
  <c r="F99"/>
  <c r="F98"/>
  <c r="F97" s="1"/>
  <c r="F92" s="1"/>
  <c r="F90" i="71"/>
  <c r="F82" s="1"/>
  <c r="D10" i="55"/>
  <c r="F199" i="47"/>
  <c r="C10" i="55"/>
  <c r="C9" i="2"/>
  <c r="F205" i="41"/>
  <c r="F195" s="1"/>
  <c r="F9" s="1"/>
  <c r="F236"/>
  <c r="F241"/>
  <c r="H29" i="62"/>
  <c r="E29"/>
  <c r="D56" i="55"/>
  <c r="F330" i="47"/>
  <c r="F329" s="1"/>
  <c r="F328" s="1"/>
  <c r="F324"/>
  <c r="F323" s="1"/>
  <c r="F325"/>
  <c r="F346"/>
  <c r="F345" s="1"/>
  <c r="F344" s="1"/>
  <c r="F343" s="1"/>
  <c r="F347"/>
  <c r="F299"/>
  <c r="F377"/>
  <c r="F172"/>
  <c r="F171" s="1"/>
  <c r="F170" s="1"/>
  <c r="F169" s="1"/>
  <c r="F173"/>
  <c r="F158"/>
  <c r="F157" s="1"/>
  <c r="F156" s="1"/>
  <c r="F155" s="1"/>
  <c r="F154" s="1"/>
  <c r="F123" i="41"/>
  <c r="F119" s="1"/>
  <c r="F33"/>
  <c r="F104"/>
  <c r="F115"/>
  <c r="F27"/>
  <c r="F19" i="71"/>
  <c r="F305" i="47"/>
  <c r="F12"/>
  <c r="F81"/>
  <c r="F142"/>
  <c r="F147"/>
  <c r="F291"/>
  <c r="F85"/>
  <c r="F78" i="41"/>
  <c r="F79"/>
  <c r="C56" i="55"/>
  <c r="F273" i="71" l="1"/>
  <c r="F85" i="41"/>
  <c r="F298" i="47"/>
  <c r="F304"/>
  <c r="F376"/>
  <c r="F372"/>
  <c r="F77"/>
  <c r="D76" i="55"/>
  <c r="C76"/>
  <c r="F322" i="47"/>
  <c r="C85" i="2"/>
  <c r="F11" i="47"/>
  <c r="F235" i="41"/>
  <c r="F234" s="1"/>
  <c r="F233" s="1"/>
  <c r="F219" s="1"/>
  <c r="F141" i="47"/>
  <c r="F350"/>
  <c r="F342" s="1"/>
  <c r="F272"/>
  <c r="F271" s="1"/>
  <c r="F270" s="1"/>
  <c r="F269" s="1"/>
  <c r="F268" s="1"/>
  <c r="F80"/>
  <c r="F10" l="1"/>
  <c r="F139"/>
  <c r="F109" s="1"/>
  <c r="F140"/>
  <c r="C30" i="30"/>
  <c r="F9" i="47" l="1"/>
  <c r="D19" i="59"/>
  <c r="D16" s="1"/>
  <c r="C16"/>
  <c r="D10" l="1"/>
  <c r="C10"/>
  <c r="C16" i="28"/>
  <c r="C10" s="1"/>
  <c r="C11"/>
  <c r="D30" i="30"/>
  <c r="E30" l="1"/>
</calcChain>
</file>

<file path=xl/sharedStrings.xml><?xml version="1.0" encoding="utf-8"?>
<sst xmlns="http://schemas.openxmlformats.org/spreadsheetml/2006/main" count="7438" uniqueCount="1317">
  <si>
    <t>1 13 01995 05 0000 130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</si>
  <si>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</si>
  <si>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</si>
  <si>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</si>
  <si>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</si>
  <si>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</si>
  <si>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>Федеральная служба по надзору в сфере природопользования Российской Федерации</t>
  </si>
  <si>
    <t>Федеральное агентство по рыболовству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</si>
  <si>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</si>
  <si>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</si>
  <si>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Субвенции бюджетам муниципальных районов на выполнение передаваемых полномочий субъектов Российской Федерации(оздоровление детей)</t>
  </si>
  <si>
    <t>Прочие субсидии бюджетам муниципальных районов (улучшение жилищных условий граждан, проживающих в сельской местности, в том числе молодых семей и молодых специалистов ( в том числе софинансирование Федеральной целевой программы "Устойчивое развитие сельских территорий на 2014-2017 годы на период до 2020 года))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</si>
  <si>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</si>
  <si>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</si>
  <si>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</si>
  <si>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</si>
  <si>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</si>
  <si>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</si>
  <si>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</si>
  <si>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</si>
  <si>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</si>
  <si>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</si>
  <si>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</si>
  <si>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</si>
  <si>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</si>
  <si>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</si>
  <si>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</si>
  <si>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</si>
  <si>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</si>
  <si>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из средств местного бюджета</t>
  </si>
  <si>
    <t>всего</t>
  </si>
  <si>
    <t>ИТОГО:</t>
  </si>
  <si>
    <t>1 17 00000 00 0000 000</t>
  </si>
  <si>
    <t>ПРОЧИЕ НЕНАЛОГОВЫЕ ДОХОДЫ</t>
  </si>
  <si>
    <t>1 17 05050 10 0000 180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</si>
  <si>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</si>
  <si>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</si>
  <si>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</si>
  <si>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</si>
  <si>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</si>
  <si>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</si>
  <si>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</si>
  <si>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</si>
  <si>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</si>
  <si>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</si>
  <si>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</si>
  <si>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</si>
  <si>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Прочие безвозмездные поступления в бюджеты муниципальных районов от бюджетов субъектов Российской Федерации</t>
  </si>
  <si>
    <t>Денежные взыскания (штрафы) за нарушение законодательства о налогах и сборах</t>
  </si>
  <si>
    <t>ВСЕГО ДОХОДОВ</t>
  </si>
  <si>
    <t>1 11 05025 05 0000 120</t>
  </si>
  <si>
    <t xml:space="preserve">Доходы 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</si>
  <si>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</si>
  <si>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</si>
  <si>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</si>
  <si>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</si>
  <si>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</si>
  <si>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</si>
  <si>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1 06 01030 13 0000 110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</si>
  <si>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</si>
  <si>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</si>
  <si>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</si>
  <si>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</si>
  <si>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</si>
  <si>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1 14 02052 13 0000 410</t>
  </si>
  <si>
    <t>1 14 02053 13 0000 410</t>
  </si>
  <si>
    <t>1 14 02052 13 0000 440</t>
  </si>
  <si>
    <t>1 14 02053 13 0000 440</t>
  </si>
  <si>
    <t>1 14 06013 13 0000 430</t>
  </si>
  <si>
    <t>1 14 06025 13 0000 430</t>
  </si>
  <si>
    <t>1 15 02050 13 0000 140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</si>
  <si>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</si>
  <si>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</si>
  <si>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</si>
  <si>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</si>
  <si>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</si>
  <si>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в бюджет городского поселения</t>
  </si>
  <si>
    <t>в бюджеты сельских поселений</t>
  </si>
  <si>
    <t>НАЛОГИ НА ПРИБЫЛЬ, ДОХОДЫ</t>
  </si>
  <si>
    <t>Налог на доходы физических лиц (взимаемого на территориях городских поселений)</t>
  </si>
  <si>
    <t>Налог на доходы физических лиц (взимаемого на территориях сельских поселений)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</si>
  <si>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</si>
  <si>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</si>
  <si>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</si>
  <si>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</si>
  <si>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</si>
  <si>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</si>
  <si>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</si>
  <si>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</si>
  <si>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</si>
  <si>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</si>
  <si>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</si>
  <si>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</si>
  <si>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</si>
  <si>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</si>
  <si>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</si>
  <si>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</si>
  <si>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</si>
  <si>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</si>
  <si>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</si>
  <si>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</si>
  <si>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</si>
  <si>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</si>
  <si>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</si>
  <si>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</si>
  <si>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</si>
  <si>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</si>
  <si>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</si>
  <si>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</si>
  <si>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</si>
  <si>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</si>
  <si>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ЗАДОЛЖЕННОСТЬ И ПЕРЕРАСЧЕТЫ ПО ОТМЕНЕННЫМ НАЛОГАМ, СБОРАМ И ИНЫМ ОБЯЗАТЕЛЬНЫМ ПЛАТЕЖАМ</t>
  </si>
  <si>
    <t>1 09 04053 05 0000 110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</si>
  <si>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</si>
  <si>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</si>
  <si>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</si>
  <si>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</si>
  <si>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1 09 07013 05 0000 110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</si>
  <si>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</si>
  <si>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</si>
  <si>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</si>
  <si>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</si>
  <si>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</si>
  <si>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</si>
  <si>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</si>
  <si>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</si>
  <si>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районов на поддержку начинающих фермеров</t>
  </si>
  <si>
    <t>Субсидии бюджетам муниципальных районов на развитие семейных животноводческих ферм</t>
  </si>
  <si>
    <t>Налог на доходы физических лиц (взимаемого на межселенных территориях)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</si>
  <si>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</si>
  <si>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муниципальных районов на реализацию полномочий Российской Федерации по осуществлению социальных выплат безработным гражданам 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</si>
  <si>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</si>
  <si>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</si>
  <si>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</si>
  <si>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Наименование главного администратора источников финансирования дефицита районного бюджета</t>
  </si>
  <si>
    <t>источников финансирования дефицита районного бюджета</t>
  </si>
  <si>
    <t xml:space="preserve">главных администраторов доходов районного бюджета, закрепленных за федеральными и республиканскими органами государственной власти </t>
  </si>
  <si>
    <t>код вида, подвида доходов, КОСГУ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</si>
  <si>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</si>
  <si>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01 02 00 00 05 0000 810</t>
  </si>
  <si>
    <t>Другие вопросы в области национальной экономики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</si>
  <si>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</si>
  <si>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</si>
  <si>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</si>
  <si>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(тыс.руб.)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</si>
  <si>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</si>
  <si>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</si>
  <si>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</si>
  <si>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</si>
  <si>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</si>
  <si>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</si>
  <si>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</si>
  <si>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Источники финансирования дефицита бюджета </t>
  </si>
  <si>
    <t>Источники финансирования дефицита бюджета</t>
  </si>
  <si>
    <t>Привлечение средств для финансирования дефицита бюджета и погашения долговых обязательств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</si>
  <si>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</si>
  <si>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</si>
  <si>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</si>
  <si>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</si>
  <si>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</si>
  <si>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</si>
  <si>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</si>
  <si>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</si>
  <si>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</si>
  <si>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</si>
  <si>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</si>
  <si>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</si>
  <si>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</si>
  <si>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</si>
  <si>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</si>
  <si>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</si>
  <si>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</si>
  <si>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</si>
  <si>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Другие вопросы в области социальной политики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</si>
  <si>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</si>
  <si>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Федеральная служба государственной регистрации, кадастра и картографии Российской Федерации</t>
  </si>
  <si>
    <t>Федеральная служба судебных приставов Российской Федерации</t>
  </si>
  <si>
    <t>Федеральная служба по экологическому, технологическому и атомному надзору Российской Федерации</t>
  </si>
  <si>
    <t xml:space="preserve">Единый сельскохозяйственный налог </t>
  </si>
  <si>
    <t>0501</t>
  </si>
  <si>
    <t>Жилищное хозяйство</t>
  </si>
  <si>
    <t>Прочие дотации бюджетам муниципальных районов  (дотация на стимулирование муниципальных районов (городского округа) по улучшению качества управления муниципальными финансами)</t>
  </si>
  <si>
    <t>Прочие субсидии бюджетам муниципальных районов (обеспечение жильем молодых семей, в том числе софинансирование подпрограммы "Обеспечение жильем молодых семей" Федеральной целевой программы "Жилище" на 2011-2015 годы)</t>
  </si>
  <si>
    <t>Прочие субсидии бюджетам муниципальных районов (снабжение населения топливом)</t>
  </si>
  <si>
    <t>Прочие субсидии бюджетам муниципальных районов (повышение заработной платы отдельным категориям работников муниципальных учреждений)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</si>
  <si>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</si>
  <si>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</si>
  <si>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Федерации(реализация мероприятий активной политики занятости)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</si>
  <si>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</si>
  <si>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</si>
  <si>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 (предоставлению дотаций бюджетам поселений на поощрение достижения наилучших показателей деятельности органов местного самоуправления)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</si>
  <si>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</si>
  <si>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</si>
  <si>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</si>
  <si>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</si>
  <si>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</si>
  <si>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</si>
  <si>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</si>
  <si>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</si>
  <si>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 xml:space="preserve">  Управление по земельным отношениям, собственности и сельскому хозяйству администрации местного самоуправления Алагирского района</t>
  </si>
  <si>
    <t>461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</si>
  <si>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</si>
  <si>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</si>
  <si>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</si>
  <si>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</si>
  <si>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</si>
  <si>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</si>
  <si>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</si>
  <si>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</si>
  <si>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</si>
  <si>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</si>
  <si>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</si>
  <si>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</si>
  <si>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</si>
  <si>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</si>
  <si>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Прочие дотации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</si>
  <si>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</si>
  <si>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 в валюте Российской Федерации</t>
  </si>
  <si>
    <t>Кредиты кредитных организаций в валюте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</si>
  <si>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</si>
  <si>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</si>
  <si>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</si>
  <si>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П е р е ч е н ь  и  коды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</si>
  <si>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</si>
  <si>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</si>
  <si>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</si>
  <si>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</si>
  <si>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</si>
  <si>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</si>
  <si>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</si>
  <si>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</si>
  <si>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</si>
  <si>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</si>
  <si>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</si>
  <si>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</si>
  <si>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</si>
  <si>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</si>
  <si>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</si>
  <si>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</si>
  <si>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</si>
  <si>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</si>
  <si>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</si>
  <si>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</si>
  <si>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</si>
  <si>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</si>
  <si>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</si>
  <si>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</si>
  <si>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</si>
  <si>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Прочие субсидии бюджетам муниципальных районов</t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</si>
  <si>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</si>
  <si>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</si>
  <si>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05 02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</si>
  <si>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</si>
  <si>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главного администратора доходов</t>
  </si>
  <si>
    <t>ИНН 1505006052             КПП 150501001</t>
  </si>
  <si>
    <t>Администрация местного самоуправления Алагирского района</t>
  </si>
  <si>
    <t>1 08 07174 01 0000 110</t>
  </si>
  <si>
    <t>Прочие местные налоги и сборы, мобилизуемые на территориях муниципальных районов</t>
  </si>
  <si>
    <t>ИНН 1505005443                КПП 150501001</t>
  </si>
  <si>
    <t>Финансовое управление АМС Алагирского района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</si>
  <si>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</si>
  <si>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</si>
  <si>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Денежные взыскания (штрафы) за нарушение бюджетного законодательства (в части бюджетов муниципальных районов)</t>
  </si>
  <si>
    <t>460</t>
  </si>
  <si>
    <t>Приложение 10</t>
  </si>
  <si>
    <t>1 17 01050 10 0000 180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</si>
  <si>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</si>
  <si>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</si>
  <si>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</si>
  <si>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1 09 07033 05 0000 110</t>
  </si>
  <si>
    <t>Дорожное хозяйство (дорожные фонды)</t>
  </si>
  <si>
    <t>0409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</si>
  <si>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</si>
  <si>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</si>
  <si>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</si>
  <si>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Субсидии бюджетам муниципальных районов на реализацию федеральных целевых программ</t>
  </si>
  <si>
    <t>СОЦИАЛЬНАЯ ПОЛИТИКА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</si>
  <si>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</si>
  <si>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</si>
  <si>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</si>
  <si>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000 01 02 00 00 00 0000 000</t>
  </si>
  <si>
    <t>000 01 02 00 00 00 0000 700</t>
  </si>
  <si>
    <t>000 01 02 00 00 05 0000 710</t>
  </si>
  <si>
    <t>000 01 03 00 00 00 0000 000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</si>
  <si>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</si>
  <si>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</si>
  <si>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</si>
  <si>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</si>
  <si>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</si>
  <si>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</si>
  <si>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</si>
  <si>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</si>
  <si>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</si>
  <si>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</si>
  <si>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</si>
  <si>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</si>
  <si>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</si>
  <si>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</si>
  <si>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1 11 09045 10 0000 120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</si>
  <si>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</si>
  <si>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</si>
  <si>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</si>
  <si>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</si>
  <si>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</si>
  <si>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</si>
  <si>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</si>
  <si>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</si>
  <si>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</si>
  <si>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076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</si>
  <si>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</si>
  <si>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</si>
  <si>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</si>
  <si>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</si>
  <si>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</si>
  <si>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</si>
  <si>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</si>
  <si>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</si>
  <si>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</si>
  <si>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</si>
  <si>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</si>
  <si>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</si>
  <si>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</si>
  <si>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</si>
  <si>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</si>
  <si>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</si>
  <si>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</si>
  <si>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Приложение  4</t>
  </si>
  <si>
    <t>доходов бюджета</t>
  </si>
  <si>
    <t>048</t>
  </si>
  <si>
    <t>081</t>
  </si>
  <si>
    <t>1 05 00000 00 0000 110</t>
  </si>
  <si>
    <t>1 06 00000 00 0000 000</t>
  </si>
  <si>
    <t>Налоги на имущество</t>
  </si>
  <si>
    <t>1 09 00000 00 0000 000</t>
  </si>
  <si>
    <t>Наименование</t>
  </si>
  <si>
    <t>Задолженность и перерасчеты по отмененным налогам, сборам и иным обязательным платежам</t>
  </si>
  <si>
    <t>Министерство внутренних дел Российской Федерации</t>
  </si>
  <si>
    <t>321</t>
  </si>
  <si>
    <t>322</t>
  </si>
  <si>
    <t>(в процентах)</t>
  </si>
  <si>
    <t>консолидир. бюджет района</t>
  </si>
  <si>
    <t>в т.ч.</t>
  </si>
  <si>
    <t>в бюджет муниц. района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</si>
  <si>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</si>
  <si>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</si>
  <si>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</si>
  <si>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</si>
  <si>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</si>
  <si>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</si>
  <si>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</si>
  <si>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</si>
  <si>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</si>
  <si>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</si>
  <si>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</si>
  <si>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</si>
  <si>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</si>
  <si>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</si>
  <si>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</si>
  <si>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</si>
  <si>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</si>
  <si>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</si>
  <si>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</si>
  <si>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</si>
  <si>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</si>
  <si>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</si>
  <si>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</si>
  <si>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1 14 02053 10 0000 410</t>
  </si>
  <si>
    <t>1 14 02052 10 0000 440</t>
  </si>
  <si>
    <t>1 14 02053 10 0000 440</t>
  </si>
  <si>
    <t>1 14 06013 10 0000 430</t>
  </si>
  <si>
    <t>1 14 06025 10 0000 430</t>
  </si>
  <si>
    <t>1 17 02020 05 0000 180</t>
  </si>
  <si>
    <t>1 11 05013 05 0000 120</t>
  </si>
  <si>
    <t>главных администраторов доходов районного бюджета, закрепленных за органами местного самоуправления Алагирского района</t>
  </si>
  <si>
    <t>ВСЕГО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</si>
  <si>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</si>
  <si>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</si>
  <si>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</si>
  <si>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</si>
  <si>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3</t>
  </si>
  <si>
    <t>Приложение  5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</si>
  <si>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</si>
  <si>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</si>
  <si>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</si>
  <si>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</si>
  <si>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</si>
  <si>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</si>
  <si>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Федеральная служба по ветеринарному и фитосанитарному надзору Российской Федерации</t>
  </si>
  <si>
    <t>Федеральная служба по надзору в сфере защиты прав потребителей и благополучия человека Российской Федерации</t>
  </si>
  <si>
    <t>Федеральная антимонопольная служба Российской Федерации</t>
  </si>
  <si>
    <t xml:space="preserve"> Федеральная налоговая служба Российской Федерации</t>
  </si>
  <si>
    <t>Федеральная миграционная служба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</si>
  <si>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</si>
  <si>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</si>
  <si>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</si>
  <si>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t>1 13 02995 05 0000 130</t>
  </si>
  <si>
    <t>Прочие доходы от компенсации затрат бюджетов муниципальных районов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</si>
  <si>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</si>
  <si>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</si>
  <si>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</si>
  <si>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</si>
  <si>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</si>
  <si>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</si>
  <si>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</si>
  <si>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>Субвенции бюджетам муниципальных районов на оплату жилищно-коммунальных услуг отдельным категориям граждан</t>
  </si>
  <si>
    <t>Налог, взимаемый с налогоплательщиков, выбравших в качестве объекта налогообложения  доходы</t>
  </si>
  <si>
    <t>Управление по земельным отношениям, собственности и сельскому хозяйству АМС Алагирского района</t>
  </si>
  <si>
    <t>код бюджетной классификации Российской Федерации</t>
  </si>
  <si>
    <t>главного администратора</t>
  </si>
  <si>
    <t>Финансовое управление администрации местного самоуправления Алагирского района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</si>
  <si>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</si>
  <si>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</si>
  <si>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01 06 01 00 05 0000 630</t>
  </si>
  <si>
    <t>Таблица 1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</si>
  <si>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</si>
  <si>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</si>
  <si>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Иные источники финансирования дефицита районного бюджета, администрирование которых может осуществляться главными администраторами источников финансирования дефицита районного бюджета в пределах их компетенции</t>
  </si>
  <si>
    <t>01 05 02 01 05 0000 510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</si>
  <si>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</si>
  <si>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</si>
  <si>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</si>
  <si>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</si>
  <si>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</si>
  <si>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</si>
  <si>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</si>
  <si>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</si>
  <si>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</si>
  <si>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</si>
  <si>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</si>
  <si>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</si>
  <si>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</si>
  <si>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</si>
  <si>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</si>
  <si>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</si>
  <si>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</si>
  <si>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Дотации на выравнивание бюджетной обеспеченности поселений из районного фонда финансовой поддержки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</si>
  <si>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</si>
  <si>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</si>
  <si>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</si>
  <si>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01 02 00 00 05 0000 710</t>
  </si>
  <si>
    <t>01 03 01 00 05 0000 710</t>
  </si>
  <si>
    <t>01 03 01 00 05 0000 810</t>
  </si>
  <si>
    <t>Средства от продажи акций и иных форм участия в капитале, находящихся в собственности муниципальных районов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</si>
  <si>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</si>
  <si>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</si>
  <si>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</si>
  <si>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</si>
  <si>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</si>
  <si>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</si>
  <si>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</si>
  <si>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</si>
  <si>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</si>
  <si>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</si>
  <si>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</si>
  <si>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</si>
  <si>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</si>
  <si>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</si>
  <si>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</si>
  <si>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</si>
  <si>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</si>
  <si>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</si>
  <si>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</si>
  <si>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</si>
  <si>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</si>
  <si>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</si>
  <si>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</si>
  <si>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</si>
  <si>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</si>
  <si>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</si>
  <si>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</si>
  <si>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1 05 02000 00 0000 110</t>
  </si>
  <si>
    <t>Мероприятия в области социальной политики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</si>
  <si>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</si>
  <si>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</si>
  <si>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</si>
  <si>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</si>
  <si>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</si>
  <si>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</si>
  <si>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АМС Красноходского сельского поселения</t>
  </si>
  <si>
    <t>Наименование главного администратора доходов районного бюджета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</si>
  <si>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</si>
  <si>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</si>
  <si>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</si>
  <si>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</si>
  <si>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</si>
  <si>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1 06 01030 10 0000 110</t>
  </si>
  <si>
    <t>1000</t>
  </si>
  <si>
    <t>Прочие межбюджетные трансферты, передаваемые бюджетам муниципальных районов</t>
  </si>
  <si>
    <t>Земельный налог (по обязательствам, возникшим до 1 января 2006 года), мобилизуемый на межселенных территориях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</si>
  <si>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</si>
  <si>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</si>
  <si>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</si>
  <si>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</si>
  <si>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</si>
  <si>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</si>
  <si>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</si>
  <si>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</si>
  <si>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</si>
  <si>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</si>
  <si>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</si>
  <si>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</si>
  <si>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</si>
  <si>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</si>
  <si>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</si>
  <si>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</si>
  <si>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</si>
  <si>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</si>
  <si>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</si>
  <si>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</si>
  <si>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</si>
  <si>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</si>
  <si>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</si>
  <si>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</si>
  <si>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</si>
  <si>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</si>
  <si>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</si>
  <si>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</si>
  <si>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</si>
  <si>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</si>
  <si>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</si>
  <si>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</si>
  <si>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</si>
  <si>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</si>
  <si>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</si>
  <si>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</si>
  <si>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</si>
  <si>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</si>
  <si>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</si>
  <si>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</si>
  <si>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</si>
  <si>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</si>
  <si>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</si>
  <si>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</si>
  <si>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</si>
  <si>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</si>
  <si>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</si>
  <si>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</si>
  <si>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</si>
  <si>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</si>
  <si>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</si>
  <si>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</si>
  <si>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</si>
  <si>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</si>
  <si>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</si>
  <si>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</si>
  <si>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</si>
  <si>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</si>
  <si>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</si>
  <si>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</si>
  <si>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</si>
  <si>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</si>
  <si>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Налог,   взимаемый в связи с применением упрощенной системы налогообложения 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</si>
  <si>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</si>
  <si>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</si>
  <si>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Иные выплаты населению</t>
  </si>
  <si>
    <t>Налог на рекламу, мобилизуемый на территориях муниципальных районов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</si>
  <si>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</si>
  <si>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</si>
  <si>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</si>
  <si>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</si>
  <si>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</si>
  <si>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</si>
  <si>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</si>
  <si>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</si>
  <si>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</si>
  <si>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</si>
  <si>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</si>
  <si>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</si>
  <si>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</si>
  <si>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</si>
  <si>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</si>
  <si>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</si>
  <si>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</si>
  <si>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</si>
  <si>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</si>
  <si>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ИНН 1514010640             КПП 151401001</t>
  </si>
  <si>
    <t>106</t>
  </si>
  <si>
    <t>Федеральная служба по надзору в сфере транспорта</t>
  </si>
  <si>
    <t>Генеральная прокуратура Российской Федерации</t>
  </si>
  <si>
    <t>360</t>
  </si>
  <si>
    <t>1 15 02050 05 0000 140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</si>
  <si>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</si>
  <si>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</si>
  <si>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</si>
  <si>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</si>
  <si>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</si>
  <si>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</si>
  <si>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</si>
  <si>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</si>
  <si>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</si>
  <si>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</si>
  <si>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</si>
  <si>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</si>
  <si>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</si>
  <si>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</si>
  <si>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</si>
  <si>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</si>
  <si>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</si>
  <si>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</si>
  <si>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</si>
  <si>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</si>
  <si>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</si>
  <si>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</si>
  <si>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</si>
  <si>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</si>
  <si>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</si>
  <si>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</si>
  <si>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</si>
  <si>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 средств республ. бюджета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</si>
  <si>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</si>
  <si>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</si>
  <si>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</si>
  <si>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</si>
  <si>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</si>
  <si>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</si>
  <si>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</si>
  <si>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</si>
  <si>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</si>
  <si>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</si>
  <si>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</si>
  <si>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</si>
  <si>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</si>
  <si>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</si>
  <si>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</si>
  <si>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</si>
  <si>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</si>
  <si>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</si>
  <si>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</si>
  <si>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</si>
  <si>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</si>
  <si>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</si>
  <si>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</si>
  <si>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</si>
  <si>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</si>
  <si>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</si>
  <si>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</si>
  <si>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</si>
  <si>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</si>
  <si>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</si>
  <si>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</si>
  <si>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Код бюджетной классификации            Российской Федерации</t>
  </si>
  <si>
    <t>Наименование кода главного администратора,                                                                    кода классификации доходов бюджетов</t>
  </si>
  <si>
    <t>код главного администратора доходов</t>
  </si>
  <si>
    <t>Финансовое управление администрации местного самоуправления            Алагирского района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</si>
  <si>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</si>
  <si>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</si>
  <si>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</si>
  <si>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</si>
  <si>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</si>
  <si>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</si>
  <si>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</si>
  <si>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</si>
  <si>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</si>
  <si>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</si>
  <si>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</si>
  <si>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</si>
  <si>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</si>
  <si>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</si>
  <si>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</si>
  <si>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</si>
  <si>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</si>
  <si>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</si>
  <si>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</si>
  <si>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</si>
  <si>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</si>
  <si>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</si>
  <si>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</si>
  <si>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</si>
  <si>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</si>
  <si>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</si>
  <si>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</si>
  <si>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</si>
  <si>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</si>
  <si>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</si>
  <si>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</si>
  <si>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</si>
  <si>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</si>
  <si>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</si>
  <si>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</si>
  <si>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</si>
  <si>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</si>
  <si>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</si>
  <si>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</si>
  <si>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развитие социальной и инженерной инфраструктуры, улучшение жилищных условий граждан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</si>
  <si>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</si>
  <si>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</si>
  <si>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</si>
  <si>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</si>
  <si>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</si>
  <si>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</si>
  <si>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</si>
  <si>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</si>
  <si>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</si>
  <si>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</si>
  <si>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</si>
  <si>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</si>
  <si>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</si>
  <si>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</si>
  <si>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</si>
  <si>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</si>
  <si>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</si>
  <si>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</si>
  <si>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</si>
  <si>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</si>
  <si>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</si>
  <si>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</si>
  <si>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</si>
  <si>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</si>
  <si>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</si>
  <si>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</si>
  <si>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</si>
  <si>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</si>
  <si>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</si>
  <si>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</si>
  <si>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</si>
  <si>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</si>
  <si>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</si>
  <si>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</si>
  <si>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</si>
  <si>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</si>
  <si>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</si>
  <si>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</si>
  <si>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</si>
  <si>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</si>
  <si>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</si>
  <si>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</si>
  <si>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</si>
  <si>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</si>
  <si>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</si>
  <si>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</si>
  <si>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</si>
  <si>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</si>
  <si>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</si>
  <si>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</si>
  <si>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</si>
  <si>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</si>
  <si>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</si>
  <si>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</si>
  <si>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</si>
  <si>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</si>
  <si>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</si>
  <si>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</si>
  <si>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</si>
  <si>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</si>
  <si>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</si>
  <si>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</si>
  <si>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</si>
  <si>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</si>
  <si>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</si>
  <si>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</si>
  <si>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</si>
  <si>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</si>
  <si>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</si>
  <si>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</si>
  <si>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 xml:space="preserve"> Управление Республики Северная Осетия-Алания по лицензированию и осуществлению лицензионного контроля розничной продажи алкогольной продукции</t>
  </si>
  <si>
    <t>Министерство охраны окружающей среды и природных ресурсов Республики Северная Осетия-Алания</t>
  </si>
  <si>
    <t>99 1 00 22720</t>
  </si>
  <si>
    <t>99 2 00 22720</t>
  </si>
  <si>
    <t xml:space="preserve">Перечень и коды главных администраторов источников внутреннего финансирования дефицита районного бюджета                                                                                                                                        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</si>
  <si>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</si>
  <si>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</si>
  <si>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</si>
  <si>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</si>
  <si>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</si>
  <si>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</si>
  <si>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</si>
  <si>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</si>
  <si>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</si>
  <si>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</si>
  <si>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</si>
  <si>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</si>
  <si>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</si>
  <si>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</si>
  <si>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Расходы на реализацию муниципальной программы "Профилактика правонарушений на территории Алагирского района" на 2018-2020 годы</t>
  </si>
  <si>
    <t>Реализация мероприятий муниципальной программы "Повышение безопасности дорожного движения на территории Алагирского района" на 2018-2020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</si>
  <si>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2018-2020 годы</t>
  </si>
  <si>
    <t>Реализация мероприятий муниципальной программы "Профилактика терроризма и экстремизма на территории Алагирского района" на 2018-2020 годы</t>
  </si>
  <si>
    <t>Муниципальная программа "Развитие молодежной политики, физической культуры и спорта в Алагирском районе на 2018-2020гг"</t>
  </si>
  <si>
    <t>Муниципальная программа "Развитие образования в Алагирском районе на 2018-2020 гг."</t>
  </si>
  <si>
    <t>№            п/п</t>
  </si>
  <si>
    <t>0703</t>
  </si>
  <si>
    <t>Спортивно-массовые мероприятия(КДМ)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</si>
  <si>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</si>
  <si>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</si>
  <si>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физаческой культурой и спортом</t>
  </si>
  <si>
    <t>Субсидии бюджетам муниципальных районов на реализацию мероприятий по поэтапноу внедрению Всероссийского физкультурно-спортивного комплекса "Готов к труду и обороне" (ГТО)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</si>
  <si>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</si>
  <si>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</si>
  <si>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Субсидии бюджетам муниципальных районов на финансовое обеспечение отдельных полномочий</t>
  </si>
  <si>
    <t>Единая субвенция бюджетам муниципальных районов</t>
  </si>
  <si>
    <t>2 02 45144 05 0000 151</t>
  </si>
  <si>
    <t>2 02 45146 05 0000 151</t>
  </si>
  <si>
    <t>Межбюджетные трансферты, передаваемые бюджетам муниципальных районов на выплату региональной доплаты к пенсии</t>
  </si>
  <si>
    <t>1 03 02041 01 0000 110</t>
  </si>
  <si>
    <t>Акцизы на автомобильный бензин, производимый на территории Российской Федерации</t>
  </si>
  <si>
    <t>Акцизы на прямогонный бензин, производимый на территории Российской Федерации</t>
  </si>
  <si>
    <t>1 03 02042 01 0000 110</t>
  </si>
  <si>
    <t>Акцизы на дизельное топливо, производимое на территории Российской Федерации</t>
  </si>
  <si>
    <t>1 03 02070 01 0000 110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</si>
  <si>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</si>
  <si>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1 03 02080 01 0000 110</t>
  </si>
  <si>
    <t>2 02 40000 00 0000 151</t>
  </si>
  <si>
    <t>"Дворец спорта Алагир"</t>
  </si>
  <si>
    <t>Дополнительное образование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</si>
  <si>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</si>
  <si>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 бюджетам муниципальных районов (поддержка проектов развития территорий сельских поселений РСО-Алания, основанных на местных инициативах)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</si>
  <si>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</si>
  <si>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</si>
  <si>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</si>
  <si>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городских поселений)</t>
  </si>
  <si>
    <t>07 01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</si>
  <si>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</si>
  <si>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</si>
  <si>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</si>
  <si>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поддержку региональных проектов в сфере информационных технологий</t>
  </si>
  <si>
    <t>Субсидия бюджетам муниципальных районов на поддержку отрасли культуры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</si>
  <si>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</si>
  <si>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муниципальных районов на поддержку обустройства мест массового отдыха населения (городских парков)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</si>
  <si>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</si>
  <si>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</si>
  <si>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Прочие безвозмездные поступления в бюджеты муниципальных районов от федерального бюджета </t>
  </si>
  <si>
    <t>Прочие безвозмездные поступления в бюджеты муниципальных районов от бюджетов сельских поселений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</si>
  <si>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</si>
  <si>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</si>
  <si>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</si>
  <si>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</si>
  <si>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</si>
  <si>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</si>
  <si>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</si>
  <si>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</si>
  <si>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</si>
  <si>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</si>
  <si>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</si>
  <si>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1 08 04020 01 1000 110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</si>
  <si>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</si>
  <si>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</si>
  <si>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</si>
  <si>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</si>
  <si>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</si>
  <si>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</si>
  <si>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</si>
  <si>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</si>
  <si>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</si>
  <si>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</si>
  <si>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</si>
  <si>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</si>
  <si>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</si>
  <si>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</si>
  <si>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</si>
  <si>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</si>
  <si>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</si>
  <si>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</si>
  <si>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</si>
  <si>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</si>
  <si>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</si>
  <si>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19 0 03 0000</t>
  </si>
  <si>
    <t>19 0 03 43000</t>
  </si>
  <si>
    <t>19 0 02 44000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</si>
  <si>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</si>
  <si>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Устройство остановочных павильонов</t>
  </si>
  <si>
    <t>18 0 00 0000</t>
  </si>
  <si>
    <t>18 1 00 0000</t>
  </si>
  <si>
    <t>18 1 00 40600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</si>
  <si>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</si>
  <si>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</si>
  <si>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</si>
  <si>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</si>
  <si>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</si>
  <si>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</si>
  <si>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</si>
  <si>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</si>
  <si>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</si>
  <si>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Реализация мероприятий муниципальной программы "Развитие туриcтско-рекреационного комплекса Алагирского района на 2018-2020</t>
  </si>
  <si>
    <t>Основное мероприятие :  разработка и осуществление совместных проектов АМС и СОНКО</t>
  </si>
  <si>
    <t>Софинансирование мероприятий ФЦП "Устойчивое развитие сельских территорий на 2014-2017 гг.и на период до 2020 года"</t>
  </si>
  <si>
    <t>Основное мероприятие: cтроительство и капитальный ремонт дорог местного значения</t>
  </si>
  <si>
    <t>Подпрограмма "Устойчивое развитие сельских территорий Алагирского района на 2014-2017 гг. и на период до 2020 года"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</si>
  <si>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2018-2020 гг"</t>
  </si>
  <si>
    <t>Муниципальная программа "Поддержка и развитие малого и  среднего предпринимательства в Алагирском районе" на 2018-2020 годы</t>
  </si>
  <si>
    <t>Муниципальная программа "Доступная среда на территории Алагирского раойна на 2018-2020 гг."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</si>
  <si>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</si>
  <si>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</si>
  <si>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</si>
  <si>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>410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</si>
  <si>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</si>
  <si>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</si>
  <si>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</si>
  <si>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</si>
  <si>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</si>
  <si>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</si>
  <si>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</si>
  <si>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</si>
  <si>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</si>
  <si>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</si>
  <si>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</si>
  <si>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</si>
  <si>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</si>
  <si>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</si>
  <si>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</si>
  <si>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</si>
  <si>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</si>
  <si>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</si>
  <si>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</si>
  <si>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</si>
  <si>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</si>
  <si>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</si>
  <si>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реализацию мероприятий по обеспечению жильем молодых  семей</t>
  </si>
  <si>
    <t>2021 год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</si>
  <si>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</si>
  <si>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</si>
  <si>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</si>
  <si>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</si>
  <si>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</si>
  <si>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</si>
  <si>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</si>
  <si>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</si>
  <si>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</si>
  <si>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</si>
  <si>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</si>
  <si>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</si>
  <si>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</si>
  <si>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</si>
  <si>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>15 1 01 L467А</t>
  </si>
  <si>
    <t>2 02 15001 05 0000 150</t>
  </si>
  <si>
    <t>2 02 15002 05 0000 150</t>
  </si>
  <si>
    <t>2 02 15009 05 0000 150</t>
  </si>
  <si>
    <t>2 02 19999 05 0000 150</t>
  </si>
  <si>
    <t>2 02 19999 05 0001 150</t>
  </si>
  <si>
    <t>2 02 20041 05 0000 150</t>
  </si>
  <si>
    <t>2 02 20051 05 0000 150</t>
  </si>
  <si>
    <t>2 02 20077 05 0000 150</t>
  </si>
  <si>
    <t>2 02 20079 05 0000 150</t>
  </si>
  <si>
    <t>2 02 20087 05 0000 150</t>
  </si>
  <si>
    <t>2 02 20301 05 0069 150</t>
  </si>
  <si>
    <t>2 02 20302 05 0070 150</t>
  </si>
  <si>
    <t>2 02 20216 05 0000 150</t>
  </si>
  <si>
    <t>2 02 20298 05 0001 150</t>
  </si>
  <si>
    <t>2 02 20299 05 0002 150</t>
  </si>
  <si>
    <t>2 02 20300 05 0005 150</t>
  </si>
  <si>
    <t>2 02 20303 05 0000 150</t>
  </si>
  <si>
    <t xml:space="preserve">2 02 25027 05 0000 150 </t>
  </si>
  <si>
    <t>2 02 25028 05 0000 150</t>
  </si>
  <si>
    <t xml:space="preserve">2 02 25053 05 0000 150 </t>
  </si>
  <si>
    <t xml:space="preserve">2 02 25054 05 0000 150 </t>
  </si>
  <si>
    <t>2 02 25064 05 0000 150</t>
  </si>
  <si>
    <t>2 02 25097 05 0000 150</t>
  </si>
  <si>
    <t>2 02 25127 05 0000 150</t>
  </si>
  <si>
    <t>2 02 25519 05 0000 150</t>
  </si>
  <si>
    <t>2 02 25497 05 0000 150</t>
  </si>
  <si>
    <t xml:space="preserve">2 02 25520 05 0000 150 </t>
  </si>
  <si>
    <t xml:space="preserve">2 02 25527 05 0000 150 </t>
  </si>
  <si>
    <t xml:space="preserve">2 02 25552 05 0000 150 </t>
  </si>
  <si>
    <t xml:space="preserve">2 02 25555 05 0000 150 </t>
  </si>
  <si>
    <t>2 02 25560 05 0000 150</t>
  </si>
  <si>
    <t xml:space="preserve">2 02 25567 05 0000 150 </t>
  </si>
  <si>
    <t>2 02 29998 05 0000 150</t>
  </si>
  <si>
    <t>2 02 29999 05 0000 150</t>
  </si>
  <si>
    <t>2 02 29999 05 0061 150</t>
  </si>
  <si>
    <t>2 02 29999 05 0068 150</t>
  </si>
  <si>
    <t>2 02 29999 05 0076 150</t>
  </si>
  <si>
    <t>2 02 29999 05 0077 150</t>
  </si>
  <si>
    <t>2 02 29999 05 0078 150</t>
  </si>
  <si>
    <t>2 02 30024 05 0062 150</t>
  </si>
  <si>
    <t>2 02 30024 05 0063 150</t>
  </si>
  <si>
    <t>2 02 30024 05 0065 150</t>
  </si>
  <si>
    <t>2 02 30024 05 0066 150</t>
  </si>
  <si>
    <t>2 02 30024 05 0067 150</t>
  </si>
  <si>
    <t>2 02 30024 05 0073 150</t>
  </si>
  <si>
    <t>2 02 30029 05 0064 150</t>
  </si>
  <si>
    <t>2 02 30024 05 0075 150</t>
  </si>
  <si>
    <t>2 02 30024 05 0074 150</t>
  </si>
  <si>
    <t>2 02 35118 05 0000 150</t>
  </si>
  <si>
    <t>2 02 35120 05 0000 150</t>
  </si>
  <si>
    <t>2 02 35250 05 0000 150</t>
  </si>
  <si>
    <t xml:space="preserve">2 02 35290 05 0000 150 </t>
  </si>
  <si>
    <t>2 02 35520 05 0000 150</t>
  </si>
  <si>
    <t>2 02 39998 05 0000 150</t>
  </si>
  <si>
    <t>2 02 39999 05 0000 150</t>
  </si>
  <si>
    <t>2 02 40014 05 0000 150</t>
  </si>
  <si>
    <t>2 02 45144 05 0000 150</t>
  </si>
  <si>
    <t>2 02 45146 05 0000 150</t>
  </si>
  <si>
    <t>2 02 45147 05 0000 150</t>
  </si>
  <si>
    <t>2 02 45148 05 0000 150</t>
  </si>
  <si>
    <t>2 02 45153 05 0000 150</t>
  </si>
  <si>
    <t>2 02 45160 05 0000 150</t>
  </si>
  <si>
    <t>2 02 49999 05 0000 150</t>
  </si>
  <si>
    <t>2 02 90014 05 0000 150</t>
  </si>
  <si>
    <t>2 02 90024 05 0000 150</t>
  </si>
  <si>
    <t>2 02 90065 05 0000 150</t>
  </si>
  <si>
    <t>2 19 60010 05 0000 150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</si>
  <si>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</si>
  <si>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</si>
  <si>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</si>
  <si>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</si>
  <si>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</si>
  <si>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>2 08 05000 05 0000 150</t>
  </si>
  <si>
    <t>2 08 05000 10 0000 150</t>
  </si>
  <si>
    <t>440</t>
  </si>
  <si>
    <t>Администрация местного самоуправления Алагирского городского поселения</t>
  </si>
  <si>
    <t>ИНН 1505006729       КПП 150501001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</si>
  <si>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2020 год и на плановый период 2021 и 2022 годов"             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</si>
  <si>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2020 год                                                                                                                                                  и на плановый период 2021 и 2022 годов" </t>
  </si>
  <si>
    <t>2022 год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</si>
  <si>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</si>
  <si>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</si>
  <si>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</si>
  <si>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</si>
  <si>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</si>
  <si>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2022 г</t>
  </si>
  <si>
    <t>Федеральное казначейство Российской Федерации</t>
  </si>
  <si>
    <t>100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</si>
  <si>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</si>
  <si>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</si>
  <si>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</si>
  <si>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</si>
  <si>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</si>
  <si>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</si>
  <si>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</si>
  <si>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</si>
  <si>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</si>
  <si>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</si>
  <si>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Таблица 2</t>
  </si>
  <si>
    <t>Приложение 8</t>
  </si>
  <si>
    <t>Приложение  12</t>
  </si>
  <si>
    <t>Приложение № 1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</si>
  <si>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</si>
  <si>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</si>
  <si>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городских поселений)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</si>
  <si>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</si>
  <si>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</si>
  <si>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городских поселений)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</si>
  <si>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</si>
  <si>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</si>
  <si>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(взимаемого на межселенных территориях)</t>
  </si>
  <si>
    <t>Единый сельскохозяйственный налог (взимаемого на территориях сельских поселений)</t>
  </si>
  <si>
    <t>Единый сельскохозяйственный налог (взимаемого на территориях городских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</si>
  <si>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</si>
  <si>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</si>
  <si>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городских поселений)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</si>
  <si>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</si>
  <si>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</si>
  <si>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1 12 05050 05 0000 120</t>
  </si>
  <si>
    <t xml:space="preserve">Плата за пользование водными объектами, находящимися в собственности муниципальных районов </t>
  </si>
  <si>
    <t>1 12 05050 10 0000 120</t>
  </si>
  <si>
    <t>Плата за пользование водными объектами, находящимися в собственности сельских поселений</t>
  </si>
  <si>
    <t>1 12 05050 13 0000 120</t>
  </si>
  <si>
    <t>Плата за пользование водными объектами, находящимися в собственности городских поселений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</si>
  <si>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</si>
  <si>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</si>
  <si>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штрафов,санкций возмещений ущерба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</si>
  <si>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</si>
  <si>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</si>
  <si>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</si>
  <si>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</si>
  <si>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</si>
  <si>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</si>
  <si>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</si>
  <si>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посягающие на общественный порядок и общественную безопасность , налагаемые мировыми судьями, комиссиями по делам несовершеннолетних и защите их прав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</si>
  <si>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</si>
  <si>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</si>
  <si>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</si>
  <si>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</si>
  <si>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</si>
  <si>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</si>
  <si>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1 16 01073 01 0000 140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</si>
  <si>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</si>
  <si>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</si>
  <si>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</si>
  <si>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  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</si>
  <si>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</si>
  <si>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правонарушения,посягающие на права граждан , налагаемые мировыми судьями, комиссиями по делам несовершеннолетних и защите их прав</t>
  </si>
  <si>
    <t>1 16 07090 05 0000 140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</si>
  <si>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муниципального района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</si>
  <si>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</si>
  <si>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t>1 16 07090 13 0000 140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</si>
  <si>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городского поселения</t>
  </si>
  <si>
    <t>116 11050 01 0000140</t>
  </si>
  <si>
    <t>Платежи по искам о возмещении вреда,причиненного окружающей среде,а также платежи ,уплачиваемые при добровольном возмещении вреда,причиненного окружающей среде(за исключением вреда,причиненного окружающей среде на особо охраняемых природных территориях),подлежащие зачислению в бюджеты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</si>
  <si>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</si>
  <si>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1 16 07090 10 0000 140</t>
  </si>
  <si>
    <t>Доходы от денежных взысканий (штрафов),поступающие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</si>
  <si>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1 16 00000 00 0000 140</t>
  </si>
  <si>
    <t>Денежные взыскания (штрафы) за нарушение законодательства о недрах (в пределах компетенции)</t>
  </si>
  <si>
    <t>Денежные взыскания (штрафы) за нарушение законодательства об охране и использовании животного мира (в пределах компетенции)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</si>
  <si>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 (в пределах компетенции)</t>
  </si>
  <si>
    <t>Денежные взыскания (штрафы) за нарушение законодательства в области охраны окружающей среды (в пределах компетенции)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</si>
  <si>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 (в пределах компетенции)</t>
  </si>
  <si>
    <t>Денежные взыскания (штрафы) за нарушение законодательства Российской Федерации об административных правонарушениях, предусмотреннеы статьей 20.25 Кодекса Российской Федерации об административных правонарушениях (в пределах компетенции)</t>
  </si>
  <si>
    <t>Прочие поступления от денежных взысканий (штрафов) и иных сумм в возмещение ущерба, зачисляемые в бюджеты муниципальных районов (в пределах компетенции)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</si>
  <si>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бюджеты муниципальных районов (в пределах компетенции)</t>
  </si>
  <si>
    <t>Денежные взыскания (штрафы) за нарушение земельного законодательства (в пределах компетенции)</t>
  </si>
  <si>
    <t>Приложение  11</t>
  </si>
  <si>
    <t>Приложение 9</t>
  </si>
  <si>
    <t>2 02 35120 05 0000 151</t>
  </si>
  <si>
    <t>Условно утвержденные расходы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</si>
  <si>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</si>
  <si>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</si>
  <si>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</si>
  <si>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</si>
  <si>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</si>
  <si>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</si>
  <si>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№№ пп</t>
  </si>
  <si>
    <t xml:space="preserve">Сумма </t>
  </si>
  <si>
    <t>Ι</t>
  </si>
  <si>
    <t>1.</t>
  </si>
  <si>
    <t>Привлечение кредитов от кредитных организаций в валюте Российской Федерации</t>
  </si>
  <si>
    <t>2.</t>
  </si>
  <si>
    <t>Привлечение бюджетных кредитов от других бюджетов бюджетной системы Российской Федерации в валюте Российской Федерации</t>
  </si>
  <si>
    <t>3.</t>
  </si>
  <si>
    <t>Получение  за счет средств федерального бюджета бюджетных    кредитов    на  пополнение  остатков   средств   на   единых счетах бюджетов  субъектов   Российской   Федерации</t>
  </si>
  <si>
    <t>Итого</t>
  </si>
  <si>
    <t>ΙІ</t>
  </si>
  <si>
    <t xml:space="preserve">Направления расходования привлеченных средств </t>
  </si>
  <si>
    <t>Погашение основного долга по кредитам, предоставленным кредитными  организациями, в валюте Российской Федерации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</si>
  <si>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</si>
  <si>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 xml:space="preserve"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 </t>
  </si>
  <si>
    <t>4.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</si>
  <si>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</si>
  <si>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 xml:space="preserve"> </t>
  </si>
  <si>
    <t>Приложение 13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</si>
  <si>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</si>
  <si>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</si>
  <si>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</si>
  <si>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</si>
  <si>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</si>
  <si>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Российской Федерации</t>
  </si>
  <si>
    <t>нет</t>
  </si>
  <si>
    <t>Исполнение муниципальных гарантий  МО Алагирский район</t>
  </si>
  <si>
    <t xml:space="preserve">За счет источников финансирования дефицита бюджета </t>
  </si>
  <si>
    <t>Иные условия предоставления муниципальных гарантий РФ</t>
  </si>
  <si>
    <t>Нет</t>
  </si>
  <si>
    <t>Исполнение муниципальных гарантий МО Алагирский район</t>
  </si>
  <si>
    <t>Сумма</t>
  </si>
  <si>
    <t>За счет источников финансирования дефицита бюджета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</si>
  <si>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</si>
  <si>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</si>
  <si>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</si>
  <si>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</si>
  <si>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</si>
  <si>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</si>
  <si>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</si>
  <si>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</si>
  <si>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</si>
  <si>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</si>
  <si>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</si>
  <si>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</si>
  <si>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Основное мероприятие: мероприятия по обустройству и восстановлению воинских захоронений (2019-2020гг)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</si>
  <si>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</si>
  <si>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</si>
  <si>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</si>
  <si>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</si>
  <si>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</si>
  <si>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</si>
  <si>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</si>
  <si>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</si>
  <si>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Сумма на 2021 год</t>
  </si>
  <si>
    <t>Сумма на 2022 год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</si>
  <si>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</si>
  <si>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</si>
  <si>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доп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</si>
  <si>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</si>
  <si>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</si>
  <si>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</si>
  <si>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</si>
  <si>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116 10123 01 0051140</t>
  </si>
  <si>
    <t>2 02 40000 00 0000 150</t>
  </si>
  <si>
    <t xml:space="preserve"> 000 1161012301 0000 140</t>
  </si>
  <si>
    <t xml:space="preserve"> 000 1161012901 0000 140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</si>
  <si>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</si>
  <si>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</si>
  <si>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</si>
  <si>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</si>
  <si>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</si>
  <si>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</si>
  <si>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</si>
  <si>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</si>
  <si>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</si>
  <si>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</si>
  <si>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03 2 01 R5190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</si>
  <si>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</si>
  <si>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</si>
  <si>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</si>
  <si>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</si>
  <si>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</si>
  <si>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</si>
  <si>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</si>
  <si>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</si>
  <si>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</si>
  <si>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</si>
  <si>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</si>
  <si>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</si>
  <si>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</si>
  <si>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</si>
  <si>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22 2 01 L5762</t>
  </si>
  <si>
    <t>22 2 01 00000</t>
  </si>
  <si>
    <t>Cофинансирование мероприятий программы</t>
  </si>
  <si>
    <t>Субсидии программы</t>
  </si>
  <si>
    <t>Софинансирование мероприятий программы</t>
  </si>
  <si>
    <t xml:space="preserve">Cубсидии программы </t>
  </si>
  <si>
    <t>1402</t>
  </si>
  <si>
    <t>9930021670</t>
  </si>
  <si>
    <t>Реализация мероприятий по снижению напряженности на рынке труда</t>
  </si>
  <si>
    <t>000 01 05 00 00 00 0000 000</t>
  </si>
  <si>
    <t>Изменение остатков средств на счетах по учету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</si>
  <si>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</si>
  <si>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</si>
  <si>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</si>
  <si>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2 07 05000 05 1105 150</t>
  </si>
  <si>
    <t>Прочие безвозмездные поступления в бюджеты муниципальных районов</t>
  </si>
  <si>
    <t>Основное мероприятие: развитие жилищного строительства на сельских территориях</t>
  </si>
  <si>
    <t>22 1 01 00000</t>
  </si>
  <si>
    <t>22 1 00 00000</t>
  </si>
  <si>
    <t>Подпрограмма "Развитие жилищного строительства на сельских территориях"</t>
  </si>
  <si>
    <t>22 2 00 00000</t>
  </si>
  <si>
    <t>Основное мероприятие: расходы работодателя в целях оказания финансовой поддержки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</si>
  <si>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</si>
  <si>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</si>
  <si>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</si>
  <si>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22 2 02 L5762</t>
  </si>
  <si>
    <t>22 2 02 00000</t>
  </si>
  <si>
    <t>дотации на выравнивание бюджетной обеспеченности</t>
  </si>
  <si>
    <t>99 1 00 42690</t>
  </si>
  <si>
    <t>2 07 00000 00 0000 000</t>
  </si>
  <si>
    <t>ПРОЧИЕ БЕЗВОЗМЕЗДНЫЕ ПОСТУПЛЕНИЯ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</si>
  <si>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</si>
  <si>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</si>
  <si>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</si>
  <si>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</si>
  <si>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1 03 02023 01 0000 110</t>
  </si>
  <si>
    <t>1 03 02024 01 0000 110</t>
  </si>
  <si>
    <t>1 03 02025 01 0000 110</t>
  </si>
  <si>
    <t>1 03 02026 01 0000 110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</si>
  <si>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</si>
  <si>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</si>
  <si>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</si>
  <si>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</si>
  <si>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</si>
  <si>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</si>
  <si>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</si>
  <si>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</si>
  <si>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</si>
  <si>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</si>
  <si>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</si>
  <si>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</si>
  <si>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</si>
  <si>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 xml:space="preserve">Ведомственная структура расходов бюджета муниципального образования Алагирский район на 2021 год                                                                         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</si>
  <si>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2021 год                                                                                                                                                  и на плановый период 2022 и 2023, годов" </t>
  </si>
  <si>
    <t>Нормативы распределения доходов между районным бюджетом и бюджетами поселений  Алагирского района  на 2021 год  и плановый период 2022-2023 годов.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</si>
  <si>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2021 год                                                                                                                                                  и на плановый период 2022 и 2023 годов" 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</si>
  <si>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</si>
  <si>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</si>
  <si>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</si>
  <si>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</si>
  <si>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</si>
  <si>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</si>
  <si>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</si>
  <si>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</si>
  <si>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</si>
  <si>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</si>
  <si>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</si>
  <si>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</si>
  <si>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</si>
  <si>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</si>
  <si>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</si>
  <si>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</si>
  <si>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 xml:space="preserve"> Доходы бюджета муниципального образования Алагирский район  на 2021 год                                                                                                                        </t>
  </si>
  <si>
    <t>проект</t>
  </si>
  <si>
    <t xml:space="preserve">бюджета муниципального образования Алагирский район  на плановый период 2022 и 2023 годов                                                                                                                        </t>
  </si>
  <si>
    <t>Сумма на 2023 год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</si>
  <si>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</si>
  <si>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</si>
  <si>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"Профилактика терроризма и экстремизма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</si>
  <si>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</si>
  <si>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</si>
  <si>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</si>
  <si>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</si>
  <si>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"Социальная поддержка граждан в Алагирском районе на 2021-2023 гг."</t>
  </si>
  <si>
    <t>Муниципальная программа "Развитие образования в Алагирском районе на 2021-2023 гг."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</si>
  <si>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2021 год </t>
  </si>
  <si>
    <t>Муниципальная программа "Социальная поддержка граждан в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</si>
  <si>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</si>
  <si>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</si>
  <si>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</si>
  <si>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</si>
  <si>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</si>
  <si>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</si>
  <si>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</si>
  <si>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</si>
  <si>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</si>
  <si>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</si>
  <si>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</si>
  <si>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</si>
  <si>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2021 год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</si>
  <si>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2021 год                                                        </t>
  </si>
  <si>
    <t>Распределение межбюджетных трансфертов  бюджетам городского и сельских                                              поселений из бюджета муниципального образования Алагирский район на 2021 год</t>
  </si>
  <si>
    <t xml:space="preserve">Источники финансирования дефицита бюджета муниципального образования Алагирский район на 2021 год                                                                                                                         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</si>
  <si>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"О бюджете муниципального образования Алагирский район                                                                                                                       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</si>
  <si>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Алагирский район на 2021 год                                                                                                                                        </t>
  </si>
  <si>
    <t xml:space="preserve">Программа муниципальных гарантий МО Алагирский район на 2021 год 
</t>
  </si>
  <si>
    <t>1. Предоставление муниципальных гарантий в валюте Российской Федерации в 2021 году</t>
  </si>
  <si>
    <t xml:space="preserve">2. Бюджетные ассигнования на исполнение муниципальных гарантий  Алагирского района в 2021 году </t>
  </si>
  <si>
    <t>2023 г</t>
  </si>
  <si>
    <t xml:space="preserve">Ведомственная структура расходов бюджета муниципального образования Алагирский район на плановый период 2022-2023 гг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</si>
  <si>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плановый период 2022-2023 гг 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</si>
  <si>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</si>
  <si>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</si>
  <si>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2023 год</t>
  </si>
  <si>
    <t xml:space="preserve"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плановый период 2022-2023 гг </t>
  </si>
  <si>
    <t>Распределение межбюджетных трансфертов бюджетам городского и сельских поселений из бюджета муниципального образования Алагирский район на плановый период 2022 и 2023 годов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</si>
  <si>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плановый период 2022-2023 гг                                                        </t>
  </si>
  <si>
    <t xml:space="preserve">муницпального образования Алагирский район на плановый период 2022 - 2023 гг                                                                                                                          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</si>
  <si>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Алагирский район на плановый период 2022 -2023 гг                                                                                                                                        </t>
  </si>
  <si>
    <t>К решению собрания представителей муниципального образования Алагирский район "О бюджете муниципального образования Алагирский район на 2021 год и на плановый период 2022-2023 гг"</t>
  </si>
  <si>
    <t>Программа муниципальных гарантий МО Алагирский район на плановый период 2022 и 2023 годов</t>
  </si>
  <si>
    <t>1. Предоставление муниципальных гарантий в валюте Российской Федерации в плановом периоде 2022 и 2023 годах</t>
  </si>
  <si>
    <t>2. Бюджетные ассигнования на исполнение муниципальных гарантий МО Алагирский район
 в плановом периоде 2022 и 2023 годов</t>
  </si>
  <si>
    <t>к решению собрания представителей Алагирского района "О бюджете муниципального образования Алагирский район на 2021 год и на плановый период 2022-2023 гг"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</si>
</sst>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</numFmts>
  <fonts count="5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31" fillId="0" borderId="9">
      <alignment vertical="top" wrapText="1"/>
    </xf>
    <xf numFmtId="49" fontId="33" fillId="0" borderId="9">
      <alignment horizontal="center" vertical="top" shrinkToFit="1"/>
    </xf>
    <xf numFmtId="4" fontId="31" fillId="4" borderId="9">
      <alignment horizontal="right" vertical="top" shrinkToFit="1"/>
    </xf>
    <xf numFmtId="49" fontId="47" fillId="0" borderId="9">
      <alignment horizontal="center"/>
    </xf>
    <xf numFmtId="0" fontId="47" fillId="0" borderId="11">
      <alignment horizontal="left" wrapText="1" indent="2"/>
    </xf>
  </cellStyleXfs>
  <cellXfs count="59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3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2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8" fillId="0" borderId="0" xfId="0" applyFont="1"/>
    <xf numFmtId="0" fontId="21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6" fontId="2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23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2" fillId="0" borderId="0" xfId="0" applyNumberFormat="1" applyFont="1"/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wrapText="1"/>
    </xf>
    <xf numFmtId="0" fontId="26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0" xfId="3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0" applyFont="1" applyFill="1"/>
    <xf numFmtId="0" fontId="10" fillId="3" borderId="0" xfId="0" applyFont="1" applyFill="1"/>
    <xf numFmtId="0" fontId="17" fillId="3" borderId="0" xfId="0" applyFont="1" applyFill="1" applyAlignment="1"/>
    <xf numFmtId="0" fontId="0" fillId="3" borderId="0" xfId="0" applyFill="1"/>
    <xf numFmtId="0" fontId="2" fillId="3" borderId="0" xfId="0" applyFont="1" applyFill="1" applyAlignment="1"/>
    <xf numFmtId="0" fontId="17" fillId="3" borderId="0" xfId="0" applyFont="1" applyFill="1" applyAlignment="1">
      <alignment horizontal="right" vertical="top"/>
    </xf>
    <xf numFmtId="0" fontId="2" fillId="3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32" fillId="0" borderId="0" xfId="0" applyFont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1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32" fillId="0" borderId="0" xfId="0" applyFont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23" fillId="3" borderId="0" xfId="0" applyFont="1" applyFill="1"/>
    <xf numFmtId="0" fontId="0" fillId="3" borderId="0" xfId="0" applyFill="1" applyAlignment="1">
      <alignment horizontal="center"/>
    </xf>
    <xf numFmtId="2" fontId="17" fillId="3" borderId="1" xfId="0" applyNumberFormat="1" applyFont="1" applyFill="1" applyBorder="1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vertical="top" wrapText="1"/>
    </xf>
    <xf numFmtId="0" fontId="10" fillId="3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justify" vertical="top" wrapText="1"/>
    </xf>
    <xf numFmtId="0" fontId="34" fillId="3" borderId="10" xfId="0" applyFont="1" applyFill="1" applyBorder="1" applyAlignment="1">
      <alignment vertical="center" wrapText="1"/>
    </xf>
    <xf numFmtId="0" fontId="34" fillId="3" borderId="10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23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Border="1"/>
    <xf numFmtId="0" fontId="23" fillId="0" borderId="0" xfId="0" applyFont="1" applyAlignment="1"/>
    <xf numFmtId="0" fontId="17" fillId="0" borderId="0" xfId="0" applyFont="1" applyBorder="1" applyAlignment="1">
      <alignment vertical="center"/>
    </xf>
    <xf numFmtId="0" fontId="17" fillId="0" borderId="1" xfId="4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165" fontId="17" fillId="0" borderId="1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5" fontId="5" fillId="0" borderId="1" xfId="4" applyNumberFormat="1" applyFont="1" applyBorder="1" applyAlignment="1">
      <alignment horizontal="right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3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4" xfId="0" applyBorder="1" applyAlignment="1"/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49" fontId="37" fillId="0" borderId="1" xfId="6" applyFont="1" applyFill="1" applyBorder="1" applyAlignment="1" applyProtection="1">
      <alignment horizontal="center" vertical="center" shrinkToFit="1"/>
    </xf>
    <xf numFmtId="49" fontId="32" fillId="0" borderId="1" xfId="6" applyFont="1" applyFill="1" applyBorder="1" applyAlignment="1" applyProtection="1">
      <alignment horizontal="center" vertical="center" shrinkToFit="1"/>
    </xf>
    <xf numFmtId="0" fontId="11" fillId="3" borderId="1" xfId="0" applyNumberFormat="1" applyFont="1" applyFill="1" applyBorder="1" applyAlignment="1">
      <alignment horizontal="center" vertical="center" wrapText="1" shrinkToFit="1"/>
    </xf>
    <xf numFmtId="0" fontId="32" fillId="0" borderId="1" xfId="5" applyNumberFormat="1" applyFont="1" applyFill="1" applyBorder="1" applyProtection="1">
      <alignment vertical="top" wrapText="1"/>
    </xf>
    <xf numFmtId="0" fontId="2" fillId="2" borderId="0" xfId="0" applyFont="1" applyFill="1"/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66" fontId="38" fillId="0" borderId="1" xfId="0" applyNumberFormat="1" applyFont="1" applyBorder="1"/>
    <xf numFmtId="0" fontId="38" fillId="2" borderId="1" xfId="0" applyFont="1" applyFill="1" applyBorder="1"/>
    <xf numFmtId="166" fontId="16" fillId="2" borderId="1" xfId="0" applyNumberFormat="1" applyFont="1" applyFill="1" applyBorder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10" fillId="0" borderId="0" xfId="0" applyFont="1"/>
    <xf numFmtId="0" fontId="10" fillId="0" borderId="0" xfId="0" applyFont="1" applyAlignment="1"/>
    <xf numFmtId="0" fontId="38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0" fillId="0" borderId="0" xfId="0" applyFont="1"/>
    <xf numFmtId="0" fontId="38" fillId="0" borderId="0" xfId="0" applyFont="1" applyBorder="1" applyAlignment="1">
      <alignment horizontal="right"/>
    </xf>
    <xf numFmtId="0" fontId="38" fillId="0" borderId="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/>
    <xf numFmtId="0" fontId="38" fillId="0" borderId="0" xfId="0" applyFont="1" applyBorder="1"/>
    <xf numFmtId="0" fontId="16" fillId="0" borderId="0" xfId="0" applyFont="1" applyBorder="1" applyAlignment="1">
      <alignment horizontal="center"/>
    </xf>
    <xf numFmtId="0" fontId="38" fillId="0" borderId="0" xfId="0" applyNumberFormat="1" applyFont="1" applyAlignment="1">
      <alignment horizontal="center" wrapText="1"/>
    </xf>
    <xf numFmtId="0" fontId="0" fillId="0" borderId="0" xfId="0" applyFont="1"/>
    <xf numFmtId="0" fontId="10" fillId="0" borderId="0" xfId="0" applyFont="1" applyFill="1" applyAlignment="1">
      <alignment horizontal="center" wrapText="1"/>
    </xf>
    <xf numFmtId="0" fontId="41" fillId="0" borderId="0" xfId="0" applyFont="1"/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166" fontId="38" fillId="0" borderId="1" xfId="0" applyNumberFormat="1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1" xfId="0" applyFont="1" applyFill="1" applyBorder="1" applyAlignment="1">
      <alignment horizontal="justify" vertical="top" wrapText="1"/>
    </xf>
    <xf numFmtId="0" fontId="44" fillId="3" borderId="1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left" vertical="center" wrapText="1"/>
    </xf>
    <xf numFmtId="0" fontId="32" fillId="0" borderId="1" xfId="9" applyNumberFormat="1" applyFont="1" applyBorder="1" applyAlignment="1" applyProtection="1">
      <alignment vertical="top" wrapText="1"/>
    </xf>
    <xf numFmtId="49" fontId="32" fillId="0" borderId="1" xfId="8" applyNumberFormat="1" applyFont="1" applyBorder="1" applyAlignment="1" applyProtection="1">
      <alignment horizontal="center" vertical="center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2" fillId="0" borderId="8" xfId="0" applyFont="1" applyBorder="1"/>
    <xf numFmtId="166" fontId="19" fillId="0" borderId="8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3" borderId="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6" fillId="0" borderId="8" xfId="0" applyFont="1" applyBorder="1"/>
    <xf numFmtId="166" fontId="2" fillId="2" borderId="8" xfId="3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46" fillId="3" borderId="0" xfId="0" applyFont="1" applyFill="1" applyAlignment="1">
      <alignment horizontal="center" vertical="center"/>
    </xf>
    <xf numFmtId="0" fontId="45" fillId="3" borderId="1" xfId="0" applyFont="1" applyFill="1" applyBorder="1" applyAlignment="1">
      <alignment vertical="center" wrapText="1"/>
    </xf>
    <xf numFmtId="0" fontId="44" fillId="3" borderId="1" xfId="0" applyFont="1" applyFill="1" applyBorder="1" applyAlignment="1">
      <alignment vertical="center"/>
    </xf>
    <xf numFmtId="0" fontId="44" fillId="3" borderId="1" xfId="0" applyFont="1" applyFill="1" applyBorder="1" applyAlignment="1">
      <alignment vertical="center" wrapText="1"/>
    </xf>
    <xf numFmtId="0" fontId="24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11" fillId="0" borderId="1" xfId="3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9" fillId="0" borderId="1" xfId="3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49" fontId="35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9" fillId="0" borderId="1" xfId="3" applyFont="1" applyBorder="1" applyAlignment="1">
      <alignment vertical="top" wrapText="1"/>
    </xf>
    <xf numFmtId="0" fontId="17" fillId="0" borderId="1" xfId="3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7" fillId="0" borderId="0" xfId="3" applyFont="1" applyAlignment="1">
      <alignment horizontal="center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6" fontId="2" fillId="0" borderId="1" xfId="3" applyNumberFormat="1" applyFont="1" applyFill="1" applyBorder="1" applyAlignment="1">
      <alignment horizontal="center" vertical="top" wrapText="1"/>
    </xf>
    <xf numFmtId="49" fontId="19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1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right"/>
    </xf>
    <xf numFmtId="0" fontId="0" fillId="0" borderId="0" xfId="0" applyAlignment="1">
      <alignment horizontal="right" vertical="top"/>
    </xf>
    <xf numFmtId="0" fontId="1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9" fillId="0" borderId="1" xfId="3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right" vertical="top" wrapText="1"/>
    </xf>
    <xf numFmtId="0" fontId="7" fillId="0" borderId="1" xfId="3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 vertical="top" wrapText="1"/>
    </xf>
    <xf numFmtId="166" fontId="7" fillId="0" borderId="1" xfId="3" applyNumberFormat="1" applyFont="1" applyFill="1" applyBorder="1" applyAlignment="1">
      <alignment horizontal="center" vertical="top" wrapText="1"/>
    </xf>
    <xf numFmtId="49" fontId="7" fillId="0" borderId="1" xfId="3" applyNumberFormat="1" applyFont="1" applyFill="1" applyBorder="1" applyAlignment="1">
      <alignment horizontal="center" vertical="top" wrapText="1"/>
    </xf>
    <xf numFmtId="49" fontId="10" fillId="0" borderId="1" xfId="3" applyNumberFormat="1" applyFont="1" applyFill="1" applyBorder="1" applyAlignment="1">
      <alignment horizontal="center" vertical="top" wrapText="1"/>
    </xf>
    <xf numFmtId="166" fontId="10" fillId="0" borderId="1" xfId="3" applyNumberFormat="1" applyFont="1" applyFill="1" applyBorder="1" applyAlignment="1">
      <alignment horizontal="center" vertical="top" wrapText="1"/>
    </xf>
    <xf numFmtId="4" fontId="10" fillId="0" borderId="1" xfId="3" applyNumberFormat="1" applyFont="1" applyFill="1" applyBorder="1" applyAlignment="1">
      <alignment horizontal="center" vertical="top" wrapText="1"/>
    </xf>
    <xf numFmtId="49" fontId="50" fillId="0" borderId="1" xfId="3" applyNumberFormat="1" applyFont="1" applyFill="1" applyBorder="1" applyAlignment="1">
      <alignment horizontal="center" vertical="top"/>
    </xf>
    <xf numFmtId="166" fontId="50" fillId="0" borderId="1" xfId="3" applyNumberFormat="1" applyFont="1" applyFill="1" applyBorder="1" applyAlignment="1">
      <alignment horizontal="center" vertical="top"/>
    </xf>
    <xf numFmtId="49" fontId="49" fillId="0" borderId="1" xfId="3" applyNumberFormat="1" applyFont="1" applyFill="1" applyBorder="1" applyAlignment="1">
      <alignment horizontal="center" vertical="top"/>
    </xf>
    <xf numFmtId="166" fontId="49" fillId="0" borderId="1" xfId="3" applyNumberFormat="1" applyFont="1" applyFill="1" applyBorder="1" applyAlignment="1">
      <alignment horizontal="center" vertical="top"/>
    </xf>
    <xf numFmtId="49" fontId="7" fillId="0" borderId="1" xfId="3" applyNumberFormat="1" applyFont="1" applyBorder="1" applyAlignment="1">
      <alignment horizontal="center" vertical="top" wrapText="1"/>
    </xf>
    <xf numFmtId="49" fontId="10" fillId="0" borderId="1" xfId="3" applyNumberFormat="1" applyFont="1" applyBorder="1" applyAlignment="1">
      <alignment horizontal="center" vertical="top" wrapText="1"/>
    </xf>
    <xf numFmtId="4" fontId="7" fillId="0" borderId="1" xfId="3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6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9" fontId="10" fillId="3" borderId="1" xfId="3" applyNumberFormat="1" applyFont="1" applyFill="1" applyBorder="1" applyAlignment="1">
      <alignment horizontal="center" vertical="top" wrapText="1"/>
    </xf>
    <xf numFmtId="166" fontId="50" fillId="3" borderId="1" xfId="3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" fontId="8" fillId="0" borderId="0" xfId="0" applyNumberFormat="1" applyFont="1" applyAlignment="1">
      <alignment vertical="top"/>
    </xf>
    <xf numFmtId="4" fontId="7" fillId="0" borderId="0" xfId="3" applyNumberFormat="1" applyFont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 vertical="top" wrapText="1"/>
    </xf>
    <xf numFmtId="49" fontId="10" fillId="0" borderId="2" xfId="3" applyNumberFormat="1" applyFont="1" applyFill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7" fillId="0" borderId="5" xfId="3" applyFont="1" applyBorder="1" applyAlignment="1">
      <alignment horizontal="center" vertical="top" wrapText="1"/>
    </xf>
    <xf numFmtId="4" fontId="7" fillId="0" borderId="1" xfId="3" applyNumberFormat="1" applyFont="1" applyBorder="1" applyAlignment="1">
      <alignment horizontal="center" vertical="top" wrapText="1"/>
    </xf>
    <xf numFmtId="0" fontId="10" fillId="0" borderId="5" xfId="3" applyFont="1" applyBorder="1" applyAlignment="1">
      <alignment horizontal="center" vertical="top" wrapText="1"/>
    </xf>
    <xf numFmtId="4" fontId="50" fillId="0" borderId="1" xfId="3" applyNumberFormat="1" applyFont="1" applyFill="1" applyBorder="1" applyAlignment="1">
      <alignment horizontal="center" vertical="top"/>
    </xf>
    <xf numFmtId="0" fontId="49" fillId="0" borderId="1" xfId="3" applyNumberFormat="1" applyFont="1" applyFill="1" applyBorder="1" applyAlignment="1">
      <alignment horizontal="center" vertical="top"/>
    </xf>
    <xf numFmtId="4" fontId="49" fillId="0" borderId="1" xfId="3" applyNumberFormat="1" applyFont="1" applyFill="1" applyBorder="1" applyAlignment="1">
      <alignment horizontal="center" vertical="top"/>
    </xf>
    <xf numFmtId="0" fontId="7" fillId="3" borderId="1" xfId="3" applyFont="1" applyFill="1" applyBorder="1" applyAlignment="1">
      <alignment horizontal="center" vertical="top" wrapText="1"/>
    </xf>
    <xf numFmtId="49" fontId="50" fillId="3" borderId="1" xfId="3" applyNumberFormat="1" applyFont="1" applyFill="1" applyBorder="1" applyAlignment="1">
      <alignment horizontal="center" vertical="top"/>
    </xf>
    <xf numFmtId="0" fontId="10" fillId="3" borderId="1" xfId="3" applyFont="1" applyFill="1" applyBorder="1" applyAlignment="1">
      <alignment horizontal="center" vertical="top" wrapText="1"/>
    </xf>
    <xf numFmtId="49" fontId="7" fillId="3" borderId="1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49" fillId="0" borderId="1" xfId="3" applyFont="1" applyBorder="1" applyAlignment="1">
      <alignment horizontal="center" vertical="top" wrapText="1"/>
    </xf>
    <xf numFmtId="0" fontId="50" fillId="0" borderId="1" xfId="3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0" fontId="16" fillId="0" borderId="1" xfId="3" applyFont="1" applyFill="1" applyBorder="1" applyAlignment="1">
      <alignment horizontal="left" vertical="top" wrapText="1"/>
    </xf>
    <xf numFmtId="166" fontId="7" fillId="0" borderId="4" xfId="3" applyNumberFormat="1" applyFont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167" fontId="10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7" fillId="0" borderId="0" xfId="3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6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166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166" fontId="0" fillId="0" borderId="0" xfId="0" applyNumberFormat="1"/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3" fillId="0" borderId="4" xfId="3" applyFont="1" applyBorder="1" applyAlignment="1">
      <alignment horizontal="right"/>
    </xf>
    <xf numFmtId="0" fontId="3" fillId="0" borderId="1" xfId="3" applyFont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166" fontId="11" fillId="0" borderId="1" xfId="3" applyNumberFormat="1" applyFont="1" applyFill="1" applyBorder="1" applyAlignment="1">
      <alignment horizontal="center" vertical="top"/>
    </xf>
    <xf numFmtId="166" fontId="19" fillId="0" borderId="1" xfId="3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right" vertical="top" wrapText="1"/>
    </xf>
    <xf numFmtId="166" fontId="17" fillId="0" borderId="0" xfId="0" applyNumberFormat="1" applyFont="1" applyAlignment="1">
      <alignment horizontal="right" vertical="top"/>
    </xf>
    <xf numFmtId="0" fontId="5" fillId="0" borderId="0" xfId="3" applyFont="1" applyAlignment="1">
      <alignment horizontal="center" vertical="top" wrapText="1"/>
    </xf>
    <xf numFmtId="0" fontId="23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horizontal="right" vertical="top"/>
    </xf>
    <xf numFmtId="166" fontId="2" fillId="0" borderId="2" xfId="3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11" fillId="3" borderId="1" xfId="3" applyNumberFormat="1" applyFont="1" applyFill="1" applyBorder="1" applyAlignment="1">
      <alignment horizontal="center" vertical="top"/>
    </xf>
    <xf numFmtId="166" fontId="19" fillId="3" borderId="1" xfId="3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vertical="top"/>
    </xf>
    <xf numFmtId="0" fontId="3" fillId="0" borderId="0" xfId="3" applyFont="1" applyBorder="1" applyAlignment="1">
      <alignment horizontal="center" vertical="top"/>
    </xf>
    <xf numFmtId="166" fontId="2" fillId="0" borderId="0" xfId="0" applyNumberFormat="1" applyFont="1" applyAlignment="1">
      <alignment horizontal="right" vertical="top" wrapText="1"/>
    </xf>
    <xf numFmtId="166" fontId="3" fillId="0" borderId="4" xfId="3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7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3" borderId="0" xfId="0" applyFont="1" applyFill="1" applyAlignment="1">
      <alignment horizontal="right" wrapText="1"/>
    </xf>
    <xf numFmtId="0" fontId="23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36" fillId="0" borderId="0" xfId="0" applyFont="1" applyAlignment="1">
      <alignment horizontal="right" wrapText="1"/>
    </xf>
    <xf numFmtId="0" fontId="2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vertical="top"/>
    </xf>
    <xf numFmtId="0" fontId="7" fillId="0" borderId="0" xfId="3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0" xfId="3" applyFont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6" fontId="1" fillId="0" borderId="0" xfId="0" applyNumberFormat="1" applyFont="1" applyFill="1" applyAlignment="1">
      <alignment horizontal="right" vertical="center" wrapText="1"/>
    </xf>
    <xf numFmtId="0" fontId="0" fillId="0" borderId="0" xfId="0" applyAlignment="1"/>
    <xf numFmtId="0" fontId="2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166" fontId="23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3" xfId="0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5" xfId="0" applyBorder="1" applyAlignment="1"/>
    <xf numFmtId="0" fontId="0" fillId="0" borderId="4" xfId="0" applyBorder="1" applyAlignment="1">
      <alignment horizontal="right" vertical="center"/>
    </xf>
    <xf numFmtId="0" fontId="0" fillId="0" borderId="4" xfId="0" applyBorder="1" applyAlignment="1"/>
    <xf numFmtId="0" fontId="7" fillId="0" borderId="7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3" fontId="12" fillId="0" borderId="0" xfId="0" applyNumberFormat="1" applyFont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8" fillId="0" borderId="0" xfId="0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0" fontId="42" fillId="0" borderId="0" xfId="0" applyFont="1" applyAlignment="1"/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43" fillId="0" borderId="0" xfId="0" applyFont="1" applyAlignment="1"/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opLeftCell="A2" workbookViewId="0">
      <selection activeCell="I6" sqref="I6"/>
    </sheetView>
  </sheetViews>
  <sheetFormatPr defaultRowHeight="12.75"/>
  <cols>
    <col min="1" max="1" width="20.42578125" style="188" customWidth="1"/>
    <col min="2" max="2" width="51.28515625" style="57" customWidth="1"/>
    <col min="3" max="3" width="10.28515625" style="57" customWidth="1"/>
    <col min="4" max="4" width="9.140625" style="57"/>
    <col min="5" max="6" width="9.28515625" style="57" customWidth="1"/>
  </cols>
  <sheetData>
    <row r="1" spans="1:6" hidden="1"/>
    <row r="2" spans="1:6">
      <c r="F2" s="57" t="s">
        <v>1266</v>
      </c>
    </row>
    <row r="3" spans="1:6" ht="22.5" customHeight="1">
      <c r="A3" s="189"/>
      <c r="B3" s="172"/>
      <c r="C3" s="479" t="s">
        <v>1024</v>
      </c>
      <c r="D3" s="479"/>
      <c r="E3" s="479"/>
      <c r="F3" s="479"/>
    </row>
    <row r="4" spans="1:6" ht="45" customHeight="1">
      <c r="A4" s="190"/>
      <c r="B4" s="489" t="s">
        <v>1246</v>
      </c>
      <c r="C4" s="490"/>
      <c r="D4" s="490"/>
      <c r="E4" s="490"/>
      <c r="F4" s="490"/>
    </row>
    <row r="5" spans="1:6" ht="24.75" customHeight="1">
      <c r="A5" s="189"/>
      <c r="B5" s="94"/>
      <c r="C5" s="491"/>
      <c r="D5" s="492"/>
      <c r="E5" s="492"/>
      <c r="F5" s="492"/>
    </row>
    <row r="6" spans="1:6" ht="42" customHeight="1">
      <c r="A6" s="480" t="s">
        <v>1247</v>
      </c>
      <c r="B6" s="481"/>
      <c r="C6" s="481"/>
      <c r="D6" s="481"/>
      <c r="E6" s="481"/>
      <c r="F6" s="481"/>
    </row>
    <row r="7" spans="1:6" ht="16.5" customHeight="1">
      <c r="A7" s="191"/>
      <c r="B7" s="174"/>
      <c r="C7" s="174"/>
      <c r="D7" s="174"/>
      <c r="E7" s="174"/>
      <c r="F7" s="174"/>
    </row>
    <row r="8" spans="1:6" ht="22.5" customHeight="1">
      <c r="A8" s="482" t="s">
        <v>640</v>
      </c>
      <c r="B8" s="485" t="s">
        <v>570</v>
      </c>
      <c r="C8" s="486" t="s">
        <v>339</v>
      </c>
      <c r="D8" s="487"/>
      <c r="E8" s="487"/>
      <c r="F8" s="488"/>
    </row>
    <row r="9" spans="1:6" ht="12.75" customHeight="1">
      <c r="A9" s="483"/>
      <c r="B9" s="485"/>
      <c r="C9" s="485" t="s">
        <v>340</v>
      </c>
      <c r="D9" s="485" t="s">
        <v>341</v>
      </c>
      <c r="E9" s="485"/>
      <c r="F9" s="485"/>
    </row>
    <row r="10" spans="1:6" ht="38.25" customHeight="1">
      <c r="A10" s="484"/>
      <c r="B10" s="485"/>
      <c r="C10" s="485"/>
      <c r="D10" s="78" t="s">
        <v>342</v>
      </c>
      <c r="E10" s="78" t="s">
        <v>76</v>
      </c>
      <c r="F10" s="78" t="s">
        <v>77</v>
      </c>
    </row>
    <row r="11" spans="1:6" ht="19.5" customHeight="1">
      <c r="A11" s="192" t="s">
        <v>289</v>
      </c>
      <c r="B11" s="31" t="s">
        <v>78</v>
      </c>
      <c r="C11" s="171"/>
      <c r="D11" s="171"/>
      <c r="E11" s="171"/>
      <c r="F11" s="171"/>
    </row>
    <row r="12" spans="1:6" ht="25.5" customHeight="1">
      <c r="A12" s="193" t="s">
        <v>286</v>
      </c>
      <c r="B12" s="24" t="s">
        <v>128</v>
      </c>
      <c r="C12" s="34">
        <v>48</v>
      </c>
      <c r="D12" s="34">
        <v>48</v>
      </c>
      <c r="E12" s="171"/>
      <c r="F12" s="171"/>
    </row>
    <row r="13" spans="1:6" ht="30.75" customHeight="1">
      <c r="A13" s="193" t="s">
        <v>286</v>
      </c>
      <c r="B13" s="24" t="s">
        <v>79</v>
      </c>
      <c r="C13" s="34">
        <v>48</v>
      </c>
      <c r="D13" s="175">
        <v>38</v>
      </c>
      <c r="E13" s="175">
        <v>10</v>
      </c>
      <c r="F13" s="175"/>
    </row>
    <row r="14" spans="1:6" ht="24.75" customHeight="1">
      <c r="A14" s="193" t="s">
        <v>286</v>
      </c>
      <c r="B14" s="24" t="s">
        <v>80</v>
      </c>
      <c r="C14" s="34">
        <v>48</v>
      </c>
      <c r="D14" s="175">
        <v>46</v>
      </c>
      <c r="E14" s="175"/>
      <c r="F14" s="175">
        <v>2</v>
      </c>
    </row>
    <row r="15" spans="1:6" ht="31.5" customHeight="1">
      <c r="A15" s="192" t="s">
        <v>611</v>
      </c>
      <c r="B15" s="31" t="s">
        <v>81</v>
      </c>
      <c r="C15" s="171"/>
      <c r="D15" s="176"/>
      <c r="E15" s="176"/>
      <c r="F15" s="176"/>
    </row>
    <row r="16" spans="1:6" ht="27" customHeight="1">
      <c r="A16" s="24" t="s">
        <v>210</v>
      </c>
      <c r="B16" s="24" t="s">
        <v>405</v>
      </c>
      <c r="C16" s="34"/>
      <c r="D16" s="175"/>
      <c r="E16" s="175"/>
      <c r="F16" s="175"/>
    </row>
    <row r="17" spans="1:6" ht="37.5" customHeight="1">
      <c r="A17" s="24" t="s">
        <v>466</v>
      </c>
      <c r="B17" s="24" t="s">
        <v>806</v>
      </c>
      <c r="C17" s="34">
        <v>90</v>
      </c>
      <c r="D17" s="175">
        <v>70</v>
      </c>
      <c r="E17" s="175" t="s">
        <v>480</v>
      </c>
      <c r="F17" s="175">
        <v>20</v>
      </c>
    </row>
    <row r="18" spans="1:6" ht="35.25" customHeight="1">
      <c r="A18" s="24" t="s">
        <v>466</v>
      </c>
      <c r="B18" s="24" t="s">
        <v>807</v>
      </c>
      <c r="C18" s="34">
        <v>90</v>
      </c>
      <c r="D18" s="175">
        <v>70</v>
      </c>
      <c r="E18" s="175">
        <v>20</v>
      </c>
      <c r="F18" s="175" t="s">
        <v>480</v>
      </c>
    </row>
    <row r="19" spans="1:6" ht="48" customHeight="1">
      <c r="A19" s="24" t="s">
        <v>1025</v>
      </c>
      <c r="B19" s="24" t="s">
        <v>1026</v>
      </c>
      <c r="C19" s="34">
        <v>90</v>
      </c>
      <c r="D19" s="175">
        <v>70</v>
      </c>
      <c r="E19" s="175" t="s">
        <v>480</v>
      </c>
      <c r="F19" s="175">
        <v>20</v>
      </c>
    </row>
    <row r="20" spans="1:6" ht="48" customHeight="1">
      <c r="A20" s="24" t="s">
        <v>1025</v>
      </c>
      <c r="B20" s="24" t="s">
        <v>1027</v>
      </c>
      <c r="C20" s="34">
        <v>90</v>
      </c>
      <c r="D20" s="175">
        <v>70</v>
      </c>
      <c r="E20" s="175">
        <v>20</v>
      </c>
      <c r="F20" s="175" t="s">
        <v>480</v>
      </c>
    </row>
    <row r="21" spans="1:6" ht="41.25" customHeight="1">
      <c r="A21" s="24" t="s">
        <v>211</v>
      </c>
      <c r="B21" s="24" t="s">
        <v>149</v>
      </c>
      <c r="C21" s="34"/>
      <c r="D21" s="175"/>
      <c r="E21" s="175"/>
      <c r="F21" s="175"/>
    </row>
    <row r="22" spans="1:6" ht="47.25" customHeight="1">
      <c r="A22" s="24" t="s">
        <v>467</v>
      </c>
      <c r="B22" s="24" t="s">
        <v>808</v>
      </c>
      <c r="C22" s="34">
        <v>90</v>
      </c>
      <c r="D22" s="175">
        <v>70</v>
      </c>
      <c r="E22" s="175" t="s">
        <v>480</v>
      </c>
      <c r="F22" s="175">
        <v>20</v>
      </c>
    </row>
    <row r="23" spans="1:6" ht="51" customHeight="1">
      <c r="A23" s="24" t="s">
        <v>467</v>
      </c>
      <c r="B23" s="24" t="s">
        <v>809</v>
      </c>
      <c r="C23" s="34">
        <v>90</v>
      </c>
      <c r="D23" s="175">
        <v>70</v>
      </c>
      <c r="E23" s="175">
        <v>20</v>
      </c>
      <c r="F23" s="175" t="s">
        <v>480</v>
      </c>
    </row>
    <row r="24" spans="1:6" ht="59.25" customHeight="1">
      <c r="A24" s="24" t="s">
        <v>1028</v>
      </c>
      <c r="B24" s="24" t="s">
        <v>1029</v>
      </c>
      <c r="C24" s="34">
        <v>90</v>
      </c>
      <c r="D24" s="175">
        <v>70</v>
      </c>
      <c r="E24" s="175" t="s">
        <v>480</v>
      </c>
      <c r="F24" s="175">
        <v>20</v>
      </c>
    </row>
    <row r="25" spans="1:6" ht="64.5" customHeight="1">
      <c r="A25" s="24" t="s">
        <v>1028</v>
      </c>
      <c r="B25" s="24" t="s">
        <v>1030</v>
      </c>
      <c r="C25" s="34">
        <v>90</v>
      </c>
      <c r="D25" s="175">
        <v>70</v>
      </c>
      <c r="E25" s="175">
        <v>20</v>
      </c>
      <c r="F25" s="175" t="s">
        <v>480</v>
      </c>
    </row>
    <row r="26" spans="1:6" ht="25.5" customHeight="1">
      <c r="A26" s="193" t="s">
        <v>574</v>
      </c>
      <c r="B26" s="24" t="s">
        <v>376</v>
      </c>
      <c r="C26" s="34"/>
      <c r="D26" s="175"/>
      <c r="E26" s="175"/>
      <c r="F26" s="175"/>
    </row>
    <row r="27" spans="1:6" ht="29.25" customHeight="1">
      <c r="A27" s="24" t="s">
        <v>468</v>
      </c>
      <c r="B27" s="24" t="s">
        <v>376</v>
      </c>
      <c r="C27" s="34">
        <v>100</v>
      </c>
      <c r="D27" s="175">
        <v>100</v>
      </c>
      <c r="E27" s="175" t="s">
        <v>480</v>
      </c>
      <c r="F27" s="175" t="s">
        <v>480</v>
      </c>
    </row>
    <row r="28" spans="1:6" ht="36" customHeight="1">
      <c r="A28" s="24" t="s">
        <v>1031</v>
      </c>
      <c r="B28" s="24" t="s">
        <v>1032</v>
      </c>
      <c r="C28" s="34">
        <v>90</v>
      </c>
      <c r="D28" s="175">
        <v>90</v>
      </c>
      <c r="E28" s="175" t="s">
        <v>480</v>
      </c>
      <c r="F28" s="175" t="s">
        <v>480</v>
      </c>
    </row>
    <row r="29" spans="1:6" ht="29.25" customHeight="1">
      <c r="A29" s="193" t="s">
        <v>481</v>
      </c>
      <c r="B29" s="24" t="s">
        <v>36</v>
      </c>
      <c r="C29" s="34"/>
      <c r="D29" s="175"/>
      <c r="E29" s="175"/>
      <c r="F29" s="175"/>
    </row>
    <row r="30" spans="1:6" ht="31.5" customHeight="1">
      <c r="A30" s="24" t="s">
        <v>469</v>
      </c>
      <c r="B30" s="24" t="s">
        <v>1033</v>
      </c>
      <c r="C30" s="34">
        <v>100</v>
      </c>
      <c r="D30" s="175">
        <v>100</v>
      </c>
      <c r="E30" s="175" t="s">
        <v>480</v>
      </c>
      <c r="F30" s="175" t="s">
        <v>480</v>
      </c>
    </row>
    <row r="31" spans="1:6" ht="39" customHeight="1">
      <c r="A31" s="24" t="s">
        <v>469</v>
      </c>
      <c r="B31" s="24" t="s">
        <v>1034</v>
      </c>
      <c r="C31" s="34">
        <v>100</v>
      </c>
      <c r="D31" s="175">
        <v>70</v>
      </c>
      <c r="E31" s="175" t="s">
        <v>480</v>
      </c>
      <c r="F31" s="175">
        <v>30</v>
      </c>
    </row>
    <row r="32" spans="1:6" ht="35.25" customHeight="1">
      <c r="A32" s="24" t="s">
        <v>469</v>
      </c>
      <c r="B32" s="24" t="s">
        <v>1035</v>
      </c>
      <c r="C32" s="34">
        <v>100</v>
      </c>
      <c r="D32" s="175">
        <v>50</v>
      </c>
      <c r="E32" s="175">
        <v>50</v>
      </c>
      <c r="F32" s="175" t="s">
        <v>480</v>
      </c>
    </row>
    <row r="33" spans="1:6" ht="44.25" customHeight="1">
      <c r="A33" s="24" t="s">
        <v>1036</v>
      </c>
      <c r="B33" s="24" t="s">
        <v>1037</v>
      </c>
      <c r="C33" s="34">
        <v>60</v>
      </c>
      <c r="D33" s="175">
        <v>30</v>
      </c>
      <c r="E33" s="175" t="s">
        <v>480</v>
      </c>
      <c r="F33" s="175">
        <v>30</v>
      </c>
    </row>
    <row r="34" spans="1:6" ht="43.5" customHeight="1">
      <c r="A34" s="24" t="s">
        <v>1036</v>
      </c>
      <c r="B34" s="24" t="s">
        <v>1038</v>
      </c>
      <c r="C34" s="34">
        <v>60</v>
      </c>
      <c r="D34" s="175">
        <v>30</v>
      </c>
      <c r="E34" s="175">
        <v>30</v>
      </c>
      <c r="F34" s="175" t="s">
        <v>480</v>
      </c>
    </row>
    <row r="35" spans="1:6" ht="42" customHeight="1">
      <c r="A35" s="72" t="s">
        <v>392</v>
      </c>
      <c r="B35" s="72" t="s">
        <v>393</v>
      </c>
      <c r="C35" s="34">
        <v>100</v>
      </c>
      <c r="D35" s="175">
        <v>100</v>
      </c>
      <c r="E35" s="175" t="s">
        <v>480</v>
      </c>
      <c r="F35" s="175" t="s">
        <v>480</v>
      </c>
    </row>
    <row r="36" spans="1:6" ht="21.75" customHeight="1">
      <c r="A36" s="192" t="s">
        <v>482</v>
      </c>
      <c r="B36" s="31" t="s">
        <v>82</v>
      </c>
      <c r="C36" s="171"/>
      <c r="D36" s="175"/>
      <c r="E36" s="175"/>
      <c r="F36" s="175"/>
    </row>
    <row r="37" spans="1:6" ht="40.5" customHeight="1">
      <c r="A37" s="193" t="s">
        <v>483</v>
      </c>
      <c r="B37" s="24" t="s">
        <v>484</v>
      </c>
      <c r="C37" s="34">
        <v>100</v>
      </c>
      <c r="D37" s="175">
        <v>100</v>
      </c>
      <c r="E37" s="175" t="s">
        <v>480</v>
      </c>
      <c r="F37" s="175" t="s">
        <v>480</v>
      </c>
    </row>
    <row r="38" spans="1:6" ht="46.5" customHeight="1">
      <c r="A38" s="193" t="s">
        <v>485</v>
      </c>
      <c r="B38" s="24" t="s">
        <v>83</v>
      </c>
      <c r="C38" s="34">
        <v>100</v>
      </c>
      <c r="D38" s="175" t="s">
        <v>480</v>
      </c>
      <c r="E38" s="175" t="s">
        <v>480</v>
      </c>
      <c r="F38" s="175">
        <v>100</v>
      </c>
    </row>
    <row r="39" spans="1:6" ht="42" customHeight="1">
      <c r="A39" s="193" t="s">
        <v>58</v>
      </c>
      <c r="B39" s="24" t="s">
        <v>84</v>
      </c>
      <c r="C39" s="34">
        <v>100</v>
      </c>
      <c r="D39" s="175" t="s">
        <v>480</v>
      </c>
      <c r="E39" s="175">
        <v>100</v>
      </c>
      <c r="F39" s="175" t="s">
        <v>480</v>
      </c>
    </row>
    <row r="40" spans="1:6" ht="28.5" customHeight="1">
      <c r="A40" s="53" t="s">
        <v>101</v>
      </c>
      <c r="B40" s="74" t="s">
        <v>102</v>
      </c>
      <c r="C40" s="34">
        <v>30</v>
      </c>
      <c r="D40" s="175">
        <v>30</v>
      </c>
      <c r="E40" s="175" t="s">
        <v>480</v>
      </c>
      <c r="F40" s="175" t="s">
        <v>480</v>
      </c>
    </row>
    <row r="41" spans="1:6" ht="45.75" customHeight="1">
      <c r="A41" s="53" t="s">
        <v>103</v>
      </c>
      <c r="B41" s="53" t="s">
        <v>104</v>
      </c>
      <c r="C41" s="34">
        <v>30</v>
      </c>
      <c r="D41" s="175">
        <v>30</v>
      </c>
      <c r="E41" s="175" t="s">
        <v>480</v>
      </c>
      <c r="F41" s="175" t="s">
        <v>480</v>
      </c>
    </row>
    <row r="42" spans="1:6" ht="39" customHeight="1">
      <c r="A42" s="53" t="s">
        <v>105</v>
      </c>
      <c r="B42" s="53" t="s">
        <v>106</v>
      </c>
      <c r="C42" s="34">
        <v>30</v>
      </c>
      <c r="D42" s="175">
        <v>30</v>
      </c>
      <c r="E42" s="175" t="s">
        <v>480</v>
      </c>
      <c r="F42" s="175" t="s">
        <v>480</v>
      </c>
    </row>
    <row r="43" spans="1:6" ht="43.5" customHeight="1">
      <c r="A43" s="93" t="s">
        <v>85</v>
      </c>
      <c r="B43" s="93" t="s">
        <v>86</v>
      </c>
      <c r="C43" s="34">
        <v>100</v>
      </c>
      <c r="D43" s="175">
        <v>100</v>
      </c>
      <c r="E43" s="175" t="s">
        <v>480</v>
      </c>
      <c r="F43" s="175" t="s">
        <v>480</v>
      </c>
    </row>
    <row r="44" spans="1:6" ht="41.25" customHeight="1">
      <c r="A44" s="24" t="s">
        <v>87</v>
      </c>
      <c r="B44" s="24" t="s">
        <v>88</v>
      </c>
      <c r="C44" s="34">
        <v>100</v>
      </c>
      <c r="D44" s="175" t="s">
        <v>480</v>
      </c>
      <c r="E44" s="175" t="s">
        <v>480</v>
      </c>
      <c r="F44" s="175">
        <v>100</v>
      </c>
    </row>
    <row r="45" spans="1:6" ht="26.25" customHeight="1">
      <c r="A45" s="24" t="s">
        <v>89</v>
      </c>
      <c r="B45" s="24" t="s">
        <v>90</v>
      </c>
      <c r="C45" s="34">
        <v>100</v>
      </c>
      <c r="D45" s="175" t="s">
        <v>480</v>
      </c>
      <c r="E45" s="175">
        <v>100</v>
      </c>
      <c r="F45" s="175" t="s">
        <v>480</v>
      </c>
    </row>
    <row r="46" spans="1:6" ht="46.5" customHeight="1">
      <c r="A46" s="24" t="s">
        <v>91</v>
      </c>
      <c r="B46" s="24" t="s">
        <v>92</v>
      </c>
      <c r="C46" s="34">
        <v>100</v>
      </c>
      <c r="D46" s="175">
        <v>100</v>
      </c>
      <c r="E46" s="175" t="s">
        <v>480</v>
      </c>
      <c r="F46" s="175" t="s">
        <v>480</v>
      </c>
    </row>
    <row r="47" spans="1:6" ht="44.25" customHeight="1">
      <c r="A47" s="24" t="s">
        <v>93</v>
      </c>
      <c r="B47" s="24" t="s">
        <v>94</v>
      </c>
      <c r="C47" s="34">
        <v>100</v>
      </c>
      <c r="D47" s="175" t="s">
        <v>480</v>
      </c>
      <c r="E47" s="175" t="s">
        <v>480</v>
      </c>
      <c r="F47" s="175">
        <v>100</v>
      </c>
    </row>
    <row r="48" spans="1:6" ht="41.25" customHeight="1">
      <c r="A48" s="24" t="s">
        <v>95</v>
      </c>
      <c r="B48" s="24" t="s">
        <v>96</v>
      </c>
      <c r="C48" s="34">
        <v>100</v>
      </c>
      <c r="D48" s="175" t="s">
        <v>480</v>
      </c>
      <c r="E48" s="175">
        <v>100</v>
      </c>
      <c r="F48" s="175" t="s">
        <v>480</v>
      </c>
    </row>
    <row r="49" spans="1:6" ht="32.25" customHeight="1">
      <c r="A49" s="194" t="s">
        <v>612</v>
      </c>
      <c r="B49" s="31" t="s">
        <v>97</v>
      </c>
      <c r="C49" s="171"/>
      <c r="D49" s="177"/>
      <c r="E49" s="177"/>
      <c r="F49" s="177"/>
    </row>
    <row r="50" spans="1:6" ht="45" customHeight="1">
      <c r="A50" s="195" t="s">
        <v>288</v>
      </c>
      <c r="B50" s="24" t="s">
        <v>107</v>
      </c>
      <c r="C50" s="34">
        <v>100</v>
      </c>
      <c r="D50" s="175">
        <v>100</v>
      </c>
      <c r="E50" s="175" t="s">
        <v>480</v>
      </c>
      <c r="F50" s="175" t="s">
        <v>480</v>
      </c>
    </row>
    <row r="51" spans="1:6" ht="54.75" customHeight="1">
      <c r="A51" s="195" t="s">
        <v>260</v>
      </c>
      <c r="B51" s="73" t="s">
        <v>108</v>
      </c>
      <c r="C51" s="34">
        <v>100</v>
      </c>
      <c r="D51" s="175">
        <v>100</v>
      </c>
      <c r="E51" s="175" t="s">
        <v>480</v>
      </c>
      <c r="F51" s="175" t="s">
        <v>480</v>
      </c>
    </row>
    <row r="52" spans="1:6" ht="60" customHeight="1">
      <c r="A52" s="195" t="s">
        <v>260</v>
      </c>
      <c r="B52" s="73" t="s">
        <v>108</v>
      </c>
      <c r="C52" s="34">
        <v>100</v>
      </c>
      <c r="D52" s="175" t="s">
        <v>480</v>
      </c>
      <c r="E52" s="175">
        <v>100</v>
      </c>
      <c r="F52" s="175" t="s">
        <v>480</v>
      </c>
    </row>
    <row r="53" spans="1:6" ht="64.5" customHeight="1">
      <c r="A53" s="195" t="s">
        <v>260</v>
      </c>
      <c r="B53" s="73" t="s">
        <v>108</v>
      </c>
      <c r="C53" s="34">
        <v>100</v>
      </c>
      <c r="D53" s="175" t="s">
        <v>480</v>
      </c>
      <c r="E53" s="175" t="s">
        <v>480</v>
      </c>
      <c r="F53" s="175">
        <v>100</v>
      </c>
    </row>
    <row r="54" spans="1:6" ht="58.5" customHeight="1">
      <c r="A54" s="24" t="s">
        <v>109</v>
      </c>
      <c r="B54" s="24" t="s">
        <v>110</v>
      </c>
      <c r="C54" s="34">
        <v>50</v>
      </c>
      <c r="D54" s="175">
        <v>50</v>
      </c>
      <c r="E54" s="175" t="s">
        <v>480</v>
      </c>
      <c r="F54" s="175" t="s">
        <v>480</v>
      </c>
    </row>
    <row r="55" spans="1:6" ht="41.25" customHeight="1">
      <c r="A55" s="195" t="s">
        <v>294</v>
      </c>
      <c r="B55" s="24" t="s">
        <v>293</v>
      </c>
      <c r="C55" s="34">
        <v>100</v>
      </c>
      <c r="D55" s="175">
        <v>100</v>
      </c>
      <c r="E55" s="178" t="s">
        <v>480</v>
      </c>
      <c r="F55" s="178" t="s">
        <v>480</v>
      </c>
    </row>
    <row r="56" spans="1:6" ht="76.5" customHeight="1">
      <c r="A56" s="195" t="s">
        <v>256</v>
      </c>
      <c r="B56" s="24" t="s">
        <v>553</v>
      </c>
      <c r="C56" s="34">
        <v>100</v>
      </c>
      <c r="D56" s="175">
        <v>100</v>
      </c>
      <c r="E56" s="178" t="s">
        <v>480</v>
      </c>
      <c r="F56" s="178" t="s">
        <v>480</v>
      </c>
    </row>
    <row r="57" spans="1:6" ht="69.75" customHeight="1">
      <c r="A57" s="195" t="s">
        <v>472</v>
      </c>
      <c r="B57" s="24" t="s">
        <v>473</v>
      </c>
      <c r="C57" s="34">
        <v>100</v>
      </c>
      <c r="D57" s="175" t="s">
        <v>480</v>
      </c>
      <c r="E57" s="175">
        <v>100</v>
      </c>
      <c r="F57" s="175" t="s">
        <v>480</v>
      </c>
    </row>
    <row r="58" spans="1:6" ht="68.25" customHeight="1">
      <c r="A58" s="195" t="s">
        <v>472</v>
      </c>
      <c r="B58" s="24" t="s">
        <v>473</v>
      </c>
      <c r="C58" s="34">
        <v>100</v>
      </c>
      <c r="D58" s="175" t="s">
        <v>480</v>
      </c>
      <c r="E58" s="175" t="s">
        <v>480</v>
      </c>
      <c r="F58" s="175">
        <v>100</v>
      </c>
    </row>
    <row r="59" spans="1:6" ht="44.25" customHeight="1">
      <c r="A59" s="194" t="s">
        <v>333</v>
      </c>
      <c r="B59" s="31" t="s">
        <v>111</v>
      </c>
      <c r="C59" s="179"/>
      <c r="D59" s="180"/>
      <c r="E59" s="180"/>
      <c r="F59" s="180"/>
    </row>
    <row r="60" spans="1:6" ht="41.25" customHeight="1">
      <c r="A60" s="195" t="s">
        <v>474</v>
      </c>
      <c r="B60" s="24" t="s">
        <v>475</v>
      </c>
      <c r="C60" s="34">
        <v>100</v>
      </c>
      <c r="D60" s="175">
        <v>100</v>
      </c>
      <c r="E60" s="175" t="s">
        <v>480</v>
      </c>
      <c r="F60" s="175" t="s">
        <v>480</v>
      </c>
    </row>
    <row r="61" spans="1:6" ht="33" customHeight="1">
      <c r="A61" s="195" t="s">
        <v>476</v>
      </c>
      <c r="B61" s="24" t="s">
        <v>477</v>
      </c>
      <c r="C61" s="34">
        <v>100</v>
      </c>
      <c r="D61" s="175">
        <v>100</v>
      </c>
      <c r="E61" s="175" t="s">
        <v>480</v>
      </c>
      <c r="F61" s="175" t="s">
        <v>480</v>
      </c>
    </row>
    <row r="62" spans="1:6" ht="40.5" customHeight="1">
      <c r="A62" s="195" t="s">
        <v>112</v>
      </c>
      <c r="B62" s="24" t="s">
        <v>488</v>
      </c>
      <c r="C62" s="34">
        <v>100</v>
      </c>
      <c r="D62" s="175">
        <v>100</v>
      </c>
      <c r="E62" s="175" t="s">
        <v>480</v>
      </c>
      <c r="F62" s="175" t="s">
        <v>480</v>
      </c>
    </row>
    <row r="63" spans="1:6" ht="40.5" customHeight="1">
      <c r="A63" s="195" t="s">
        <v>113</v>
      </c>
      <c r="B63" s="24" t="s">
        <v>114</v>
      </c>
      <c r="C63" s="34">
        <v>100</v>
      </c>
      <c r="D63" s="175" t="s">
        <v>480</v>
      </c>
      <c r="E63" s="175" t="s">
        <v>480</v>
      </c>
      <c r="F63" s="175">
        <v>100</v>
      </c>
    </row>
    <row r="64" spans="1:6" ht="38.25" customHeight="1">
      <c r="A64" s="195" t="s">
        <v>115</v>
      </c>
      <c r="B64" s="24" t="s">
        <v>116</v>
      </c>
      <c r="C64" s="34">
        <v>100</v>
      </c>
      <c r="D64" s="175" t="s">
        <v>480</v>
      </c>
      <c r="E64" s="175">
        <v>100</v>
      </c>
      <c r="F64" s="175" t="s">
        <v>480</v>
      </c>
    </row>
    <row r="65" spans="1:6" ht="42" customHeight="1">
      <c r="A65" s="195" t="s">
        <v>117</v>
      </c>
      <c r="B65" s="24" t="s">
        <v>555</v>
      </c>
      <c r="C65" s="34">
        <v>100</v>
      </c>
      <c r="D65" s="175">
        <v>100</v>
      </c>
      <c r="E65" s="175" t="s">
        <v>480</v>
      </c>
      <c r="F65" s="175" t="s">
        <v>480</v>
      </c>
    </row>
    <row r="66" spans="1:6" ht="51.75" customHeight="1">
      <c r="A66" s="24" t="s">
        <v>269</v>
      </c>
      <c r="B66" s="24" t="s">
        <v>272</v>
      </c>
      <c r="C66" s="34">
        <v>100</v>
      </c>
      <c r="D66" s="175">
        <v>100</v>
      </c>
      <c r="E66" s="175" t="s">
        <v>480</v>
      </c>
      <c r="F66" s="175" t="s">
        <v>480</v>
      </c>
    </row>
    <row r="67" spans="1:6" ht="38.25" customHeight="1">
      <c r="A67" s="24" t="s">
        <v>273</v>
      </c>
      <c r="B67" s="24" t="s">
        <v>557</v>
      </c>
      <c r="C67" s="34">
        <v>100</v>
      </c>
      <c r="D67" s="175">
        <v>100</v>
      </c>
      <c r="E67" s="175" t="s">
        <v>480</v>
      </c>
      <c r="F67" s="175" t="s">
        <v>480</v>
      </c>
    </row>
    <row r="68" spans="1:6" ht="31.5" customHeight="1">
      <c r="A68" s="24" t="s">
        <v>274</v>
      </c>
      <c r="B68" s="24" t="s">
        <v>257</v>
      </c>
      <c r="C68" s="34">
        <v>100</v>
      </c>
      <c r="D68" s="175">
        <v>100</v>
      </c>
      <c r="E68" s="175" t="s">
        <v>480</v>
      </c>
      <c r="F68" s="175" t="s">
        <v>480</v>
      </c>
    </row>
    <row r="69" spans="1:6" ht="54.75" customHeight="1">
      <c r="A69" s="194" t="s">
        <v>616</v>
      </c>
      <c r="B69" s="33" t="s">
        <v>1</v>
      </c>
      <c r="C69" s="34"/>
      <c r="D69" s="175"/>
      <c r="E69" s="175"/>
      <c r="F69" s="175"/>
    </row>
    <row r="70" spans="1:6" ht="50.25" customHeight="1">
      <c r="A70" s="195" t="s">
        <v>277</v>
      </c>
      <c r="B70" s="24" t="s">
        <v>278</v>
      </c>
      <c r="C70" s="34">
        <v>100</v>
      </c>
      <c r="D70" s="175">
        <v>100</v>
      </c>
      <c r="E70" s="175" t="s">
        <v>480</v>
      </c>
      <c r="F70" s="175" t="s">
        <v>480</v>
      </c>
    </row>
    <row r="71" spans="1:6" ht="74.25" customHeight="1">
      <c r="A71" s="195" t="s">
        <v>372</v>
      </c>
      <c r="B71" s="181" t="s">
        <v>880</v>
      </c>
      <c r="C71" s="32">
        <v>100</v>
      </c>
      <c r="D71" s="32">
        <v>100</v>
      </c>
      <c r="E71" s="32" t="s">
        <v>480</v>
      </c>
      <c r="F71" s="32" t="s">
        <v>480</v>
      </c>
    </row>
    <row r="72" spans="1:6" ht="69" customHeight="1">
      <c r="A72" s="195" t="s">
        <v>59</v>
      </c>
      <c r="B72" s="73" t="s">
        <v>118</v>
      </c>
      <c r="C72" s="32">
        <v>100</v>
      </c>
      <c r="D72" s="32">
        <v>50</v>
      </c>
      <c r="E72" s="32">
        <v>50</v>
      </c>
      <c r="F72" s="32" t="s">
        <v>480</v>
      </c>
    </row>
    <row r="73" spans="1:6" ht="63.75" customHeight="1">
      <c r="A73" s="195" t="s">
        <v>50</v>
      </c>
      <c r="B73" s="73" t="s">
        <v>562</v>
      </c>
      <c r="C73" s="32">
        <v>100</v>
      </c>
      <c r="D73" s="32">
        <v>100</v>
      </c>
      <c r="E73" s="32" t="s">
        <v>480</v>
      </c>
      <c r="F73" s="32" t="s">
        <v>480</v>
      </c>
    </row>
    <row r="74" spans="1:6" ht="65.25" customHeight="1">
      <c r="A74" s="195" t="s">
        <v>1039</v>
      </c>
      <c r="B74" s="73" t="s">
        <v>1040</v>
      </c>
      <c r="C74" s="32">
        <v>100</v>
      </c>
      <c r="D74" s="32" t="s">
        <v>480</v>
      </c>
      <c r="E74" s="32" t="s">
        <v>480</v>
      </c>
      <c r="F74" s="32">
        <v>100</v>
      </c>
    </row>
    <row r="75" spans="1:6" ht="63.75" customHeight="1">
      <c r="A75" s="195" t="s">
        <v>60</v>
      </c>
      <c r="B75" s="73" t="s">
        <v>119</v>
      </c>
      <c r="C75" s="32">
        <v>100</v>
      </c>
      <c r="D75" s="32" t="s">
        <v>480</v>
      </c>
      <c r="E75" s="32">
        <v>100</v>
      </c>
      <c r="F75" s="32" t="s">
        <v>480</v>
      </c>
    </row>
    <row r="76" spans="1:6" ht="57.75" customHeight="1">
      <c r="A76" s="195" t="s">
        <v>287</v>
      </c>
      <c r="B76" s="73" t="s">
        <v>297</v>
      </c>
      <c r="C76" s="32">
        <v>100</v>
      </c>
      <c r="D76" s="32">
        <v>100</v>
      </c>
      <c r="E76" s="32" t="s">
        <v>480</v>
      </c>
      <c r="F76" s="32" t="s">
        <v>480</v>
      </c>
    </row>
    <row r="77" spans="1:6" ht="60.75" customHeight="1">
      <c r="A77" s="195" t="s">
        <v>614</v>
      </c>
      <c r="B77" s="73" t="s">
        <v>129</v>
      </c>
      <c r="C77" s="32">
        <v>100</v>
      </c>
      <c r="D77" s="32" t="s">
        <v>480</v>
      </c>
      <c r="E77" s="32" t="s">
        <v>480</v>
      </c>
      <c r="F77" s="32">
        <v>100</v>
      </c>
    </row>
    <row r="78" spans="1:6" ht="60.75" customHeight="1">
      <c r="A78" s="195" t="s">
        <v>61</v>
      </c>
      <c r="B78" s="73" t="s">
        <v>581</v>
      </c>
      <c r="C78" s="32">
        <v>100</v>
      </c>
      <c r="D78" s="32" t="s">
        <v>480</v>
      </c>
      <c r="E78" s="32">
        <v>100</v>
      </c>
      <c r="F78" s="32" t="s">
        <v>480</v>
      </c>
    </row>
    <row r="79" spans="1:6" ht="66.75" customHeight="1">
      <c r="A79" s="195" t="s">
        <v>560</v>
      </c>
      <c r="B79" s="73" t="s">
        <v>615</v>
      </c>
      <c r="C79" s="32">
        <v>100</v>
      </c>
      <c r="D79" s="32">
        <v>100</v>
      </c>
      <c r="E79" s="32" t="s">
        <v>480</v>
      </c>
      <c r="F79" s="32" t="s">
        <v>480</v>
      </c>
    </row>
    <row r="80" spans="1:6" ht="63.75" customHeight="1">
      <c r="A80" s="195" t="s">
        <v>298</v>
      </c>
      <c r="B80" s="73" t="s">
        <v>582</v>
      </c>
      <c r="C80" s="32">
        <v>100</v>
      </c>
      <c r="D80" s="32" t="s">
        <v>480</v>
      </c>
      <c r="E80" s="32" t="s">
        <v>480</v>
      </c>
      <c r="F80" s="32">
        <v>100</v>
      </c>
    </row>
    <row r="81" spans="1:6" ht="66" customHeight="1">
      <c r="A81" s="195" t="s">
        <v>62</v>
      </c>
      <c r="B81" s="73" t="s">
        <v>583</v>
      </c>
      <c r="C81" s="32">
        <v>100</v>
      </c>
      <c r="D81" s="32" t="s">
        <v>480</v>
      </c>
      <c r="E81" s="32">
        <v>100</v>
      </c>
      <c r="F81" s="32" t="s">
        <v>480</v>
      </c>
    </row>
    <row r="82" spans="1:6" ht="33" customHeight="1">
      <c r="A82" s="31" t="s">
        <v>617</v>
      </c>
      <c r="B82" s="31" t="s">
        <v>584</v>
      </c>
      <c r="C82" s="32"/>
      <c r="D82" s="32"/>
      <c r="E82" s="32"/>
      <c r="F82" s="32"/>
    </row>
    <row r="83" spans="1:6" ht="32.25" customHeight="1">
      <c r="A83" s="195" t="s">
        <v>619</v>
      </c>
      <c r="B83" s="73" t="s">
        <v>243</v>
      </c>
      <c r="C83" s="34">
        <v>60</v>
      </c>
      <c r="D83" s="175">
        <v>60</v>
      </c>
      <c r="E83" s="175" t="s">
        <v>480</v>
      </c>
      <c r="F83" s="175" t="s">
        <v>480</v>
      </c>
    </row>
    <row r="84" spans="1:6" ht="33.75" customHeight="1">
      <c r="A84" s="24" t="s">
        <v>37</v>
      </c>
      <c r="B84" s="73" t="s">
        <v>38</v>
      </c>
      <c r="C84" s="34">
        <v>60</v>
      </c>
      <c r="D84" s="175">
        <v>60</v>
      </c>
      <c r="E84" s="175" t="s">
        <v>480</v>
      </c>
      <c r="F84" s="175" t="s">
        <v>480</v>
      </c>
    </row>
    <row r="85" spans="1:6" ht="31.5" customHeight="1">
      <c r="A85" s="24" t="s">
        <v>41</v>
      </c>
      <c r="B85" s="73" t="s">
        <v>42</v>
      </c>
      <c r="C85" s="34">
        <v>60</v>
      </c>
      <c r="D85" s="175">
        <v>60</v>
      </c>
      <c r="E85" s="175" t="s">
        <v>480</v>
      </c>
      <c r="F85" s="175" t="s">
        <v>480</v>
      </c>
    </row>
    <row r="86" spans="1:6" ht="30" customHeight="1">
      <c r="A86" s="24" t="s">
        <v>43</v>
      </c>
      <c r="B86" s="73" t="s">
        <v>44</v>
      </c>
      <c r="C86" s="34">
        <v>60</v>
      </c>
      <c r="D86" s="175">
        <v>60</v>
      </c>
      <c r="E86" s="175" t="s">
        <v>480</v>
      </c>
      <c r="F86" s="175" t="s">
        <v>480</v>
      </c>
    </row>
    <row r="87" spans="1:6" ht="41.25" customHeight="1">
      <c r="A87" s="24" t="s">
        <v>1041</v>
      </c>
      <c r="B87" s="24" t="s">
        <v>1042</v>
      </c>
      <c r="C87" s="175">
        <v>100</v>
      </c>
      <c r="D87" s="175">
        <v>100</v>
      </c>
      <c r="E87" s="175"/>
      <c r="F87" s="175"/>
    </row>
    <row r="88" spans="1:6" ht="33.75" customHeight="1">
      <c r="A88" s="24" t="s">
        <v>1043</v>
      </c>
      <c r="B88" s="24" t="s">
        <v>1044</v>
      </c>
      <c r="C88" s="175">
        <v>100</v>
      </c>
      <c r="D88" s="175"/>
      <c r="E88" s="175"/>
      <c r="F88" s="175">
        <v>100</v>
      </c>
    </row>
    <row r="89" spans="1:6" ht="54" customHeight="1">
      <c r="A89" s="24" t="s">
        <v>1045</v>
      </c>
      <c r="B89" s="24" t="s">
        <v>1046</v>
      </c>
      <c r="C89" s="175">
        <v>100</v>
      </c>
      <c r="D89" s="175"/>
      <c r="E89" s="175">
        <v>100</v>
      </c>
      <c r="F89" s="175"/>
    </row>
    <row r="90" spans="1:6" ht="41.25" customHeight="1">
      <c r="A90" s="31" t="s">
        <v>236</v>
      </c>
      <c r="B90" s="31" t="s">
        <v>212</v>
      </c>
      <c r="C90" s="34"/>
      <c r="D90" s="175"/>
      <c r="E90" s="177"/>
      <c r="F90" s="177"/>
    </row>
    <row r="91" spans="1:6" ht="30.75" customHeight="1">
      <c r="A91" s="24" t="s">
        <v>0</v>
      </c>
      <c r="B91" s="24" t="s">
        <v>213</v>
      </c>
      <c r="C91" s="175">
        <v>100</v>
      </c>
      <c r="D91" s="175">
        <v>100</v>
      </c>
      <c r="E91" s="32" t="s">
        <v>480</v>
      </c>
      <c r="F91" s="32" t="s">
        <v>480</v>
      </c>
    </row>
    <row r="92" spans="1:6" ht="43.5" customHeight="1">
      <c r="A92" s="24" t="s">
        <v>214</v>
      </c>
      <c r="B92" s="24" t="s">
        <v>585</v>
      </c>
      <c r="C92" s="32">
        <v>100</v>
      </c>
      <c r="D92" s="32" t="s">
        <v>480</v>
      </c>
      <c r="E92" s="175" t="s">
        <v>480</v>
      </c>
      <c r="F92" s="175">
        <v>100</v>
      </c>
    </row>
    <row r="93" spans="1:6" ht="42" customHeight="1">
      <c r="A93" s="24" t="s">
        <v>63</v>
      </c>
      <c r="B93" s="24" t="s">
        <v>586</v>
      </c>
      <c r="C93" s="32">
        <v>100</v>
      </c>
      <c r="D93" s="32" t="s">
        <v>480</v>
      </c>
      <c r="E93" s="175">
        <v>100</v>
      </c>
      <c r="F93" s="175" t="s">
        <v>480</v>
      </c>
    </row>
    <row r="94" spans="1:6" ht="39.75" customHeight="1">
      <c r="A94" s="194" t="s">
        <v>620</v>
      </c>
      <c r="B94" s="33" t="s">
        <v>2</v>
      </c>
      <c r="C94" s="34"/>
      <c r="D94" s="175"/>
      <c r="E94" s="177"/>
      <c r="F94" s="177"/>
    </row>
    <row r="95" spans="1:6" ht="64.5" customHeight="1">
      <c r="A95" s="24" t="s">
        <v>237</v>
      </c>
      <c r="B95" s="24" t="s">
        <v>238</v>
      </c>
      <c r="C95" s="32">
        <v>100</v>
      </c>
      <c r="D95" s="32">
        <v>100</v>
      </c>
      <c r="E95" s="32" t="s">
        <v>480</v>
      </c>
      <c r="F95" s="32" t="s">
        <v>480</v>
      </c>
    </row>
    <row r="96" spans="1:6" ht="82.5" customHeight="1">
      <c r="A96" s="24" t="s">
        <v>239</v>
      </c>
      <c r="B96" s="24" t="s">
        <v>219</v>
      </c>
      <c r="C96" s="32">
        <v>100</v>
      </c>
      <c r="D96" s="32">
        <v>100</v>
      </c>
      <c r="E96" s="32" t="s">
        <v>480</v>
      </c>
      <c r="F96" s="32" t="s">
        <v>480</v>
      </c>
    </row>
    <row r="97" spans="1:6" ht="73.5" customHeight="1">
      <c r="A97" s="24" t="s">
        <v>240</v>
      </c>
      <c r="B97" s="24" t="s">
        <v>141</v>
      </c>
      <c r="C97" s="32">
        <v>100</v>
      </c>
      <c r="D97" s="32">
        <v>100</v>
      </c>
      <c r="E97" s="32" t="s">
        <v>480</v>
      </c>
      <c r="F97" s="32" t="s">
        <v>480</v>
      </c>
    </row>
    <row r="98" spans="1:6" ht="80.25" customHeight="1">
      <c r="A98" s="24" t="s">
        <v>142</v>
      </c>
      <c r="B98" s="24" t="s">
        <v>593</v>
      </c>
      <c r="C98" s="32">
        <v>100</v>
      </c>
      <c r="D98" s="32">
        <v>100</v>
      </c>
      <c r="E98" s="32" t="s">
        <v>480</v>
      </c>
      <c r="F98" s="32" t="s">
        <v>480</v>
      </c>
    </row>
    <row r="99" spans="1:6" ht="67.5" customHeight="1">
      <c r="A99" s="24" t="s">
        <v>143</v>
      </c>
      <c r="B99" s="24" t="s">
        <v>587</v>
      </c>
      <c r="C99" s="32">
        <v>100</v>
      </c>
      <c r="D99" s="32" t="s">
        <v>480</v>
      </c>
      <c r="E99" s="32" t="s">
        <v>480</v>
      </c>
      <c r="F99" s="32">
        <v>100</v>
      </c>
    </row>
    <row r="100" spans="1:6" ht="72" customHeight="1">
      <c r="A100" s="24" t="s">
        <v>366</v>
      </c>
      <c r="B100" s="24" t="s">
        <v>588</v>
      </c>
      <c r="C100" s="32">
        <v>100</v>
      </c>
      <c r="D100" s="32" t="s">
        <v>480</v>
      </c>
      <c r="E100" s="32" t="s">
        <v>480</v>
      </c>
      <c r="F100" s="32">
        <v>100</v>
      </c>
    </row>
    <row r="101" spans="1:6" ht="75" customHeight="1">
      <c r="A101" s="24" t="s">
        <v>367</v>
      </c>
      <c r="B101" s="24" t="s">
        <v>589</v>
      </c>
      <c r="C101" s="32">
        <v>100</v>
      </c>
      <c r="D101" s="32" t="s">
        <v>480</v>
      </c>
      <c r="E101" s="32" t="s">
        <v>480</v>
      </c>
      <c r="F101" s="32">
        <v>100</v>
      </c>
    </row>
    <row r="102" spans="1:6" ht="78.75" customHeight="1">
      <c r="A102" s="24" t="s">
        <v>368</v>
      </c>
      <c r="B102" s="24" t="s">
        <v>590</v>
      </c>
      <c r="C102" s="32">
        <v>100</v>
      </c>
      <c r="D102" s="32" t="s">
        <v>480</v>
      </c>
      <c r="E102" s="32" t="s">
        <v>480</v>
      </c>
      <c r="F102" s="32">
        <v>100</v>
      </c>
    </row>
    <row r="103" spans="1:6" ht="87" customHeight="1">
      <c r="A103" s="24" t="s">
        <v>64</v>
      </c>
      <c r="B103" s="24" t="s">
        <v>591</v>
      </c>
      <c r="C103" s="32">
        <v>100</v>
      </c>
      <c r="D103" s="32" t="s">
        <v>480</v>
      </c>
      <c r="E103" s="32">
        <v>100</v>
      </c>
      <c r="F103" s="32" t="s">
        <v>480</v>
      </c>
    </row>
    <row r="104" spans="1:6" ht="72.75" customHeight="1">
      <c r="A104" s="24" t="s">
        <v>65</v>
      </c>
      <c r="B104" s="24" t="s">
        <v>592</v>
      </c>
      <c r="C104" s="32">
        <v>100</v>
      </c>
      <c r="D104" s="32" t="s">
        <v>480</v>
      </c>
      <c r="E104" s="32">
        <v>100</v>
      </c>
      <c r="F104" s="32" t="s">
        <v>480</v>
      </c>
    </row>
    <row r="105" spans="1:6" ht="88.5" customHeight="1">
      <c r="A105" s="24" t="s">
        <v>66</v>
      </c>
      <c r="B105" s="24" t="s">
        <v>155</v>
      </c>
      <c r="C105" s="32">
        <v>100</v>
      </c>
      <c r="D105" s="32" t="s">
        <v>480</v>
      </c>
      <c r="E105" s="32">
        <v>100</v>
      </c>
      <c r="F105" s="32" t="s">
        <v>480</v>
      </c>
    </row>
    <row r="106" spans="1:6" ht="76.5" customHeight="1">
      <c r="A106" s="24" t="s">
        <v>67</v>
      </c>
      <c r="B106" s="24" t="s">
        <v>156</v>
      </c>
      <c r="C106" s="32">
        <v>100</v>
      </c>
      <c r="D106" s="32" t="s">
        <v>480</v>
      </c>
      <c r="E106" s="32">
        <v>100</v>
      </c>
      <c r="F106" s="32" t="s">
        <v>480</v>
      </c>
    </row>
    <row r="107" spans="1:6" ht="51.75" customHeight="1">
      <c r="A107" s="195" t="s">
        <v>635</v>
      </c>
      <c r="B107" s="73" t="s">
        <v>902</v>
      </c>
      <c r="C107" s="32">
        <v>100</v>
      </c>
      <c r="D107" s="32">
        <v>100</v>
      </c>
      <c r="E107" s="32" t="s">
        <v>480</v>
      </c>
      <c r="F107" s="32" t="s">
        <v>480</v>
      </c>
    </row>
    <row r="108" spans="1:6" ht="41.25" customHeight="1">
      <c r="A108" s="195" t="s">
        <v>68</v>
      </c>
      <c r="B108" s="73" t="s">
        <v>158</v>
      </c>
      <c r="C108" s="32">
        <v>100</v>
      </c>
      <c r="D108" s="32">
        <v>50</v>
      </c>
      <c r="E108" s="32">
        <v>50</v>
      </c>
      <c r="F108" s="32" t="s">
        <v>480</v>
      </c>
    </row>
    <row r="109" spans="1:6" ht="53.25" customHeight="1">
      <c r="A109" s="195" t="s">
        <v>295</v>
      </c>
      <c r="B109" s="52" t="s">
        <v>220</v>
      </c>
      <c r="C109" s="32">
        <v>100</v>
      </c>
      <c r="D109" s="32">
        <v>100</v>
      </c>
      <c r="E109" s="32" t="s">
        <v>480</v>
      </c>
      <c r="F109" s="32" t="s">
        <v>480</v>
      </c>
    </row>
    <row r="110" spans="1:6" ht="60" customHeight="1">
      <c r="A110" s="195" t="s">
        <v>370</v>
      </c>
      <c r="B110" s="24" t="s">
        <v>159</v>
      </c>
      <c r="C110" s="32">
        <v>100</v>
      </c>
      <c r="D110" s="32" t="s">
        <v>480</v>
      </c>
      <c r="E110" s="32" t="s">
        <v>480</v>
      </c>
      <c r="F110" s="32">
        <v>100</v>
      </c>
    </row>
    <row r="111" spans="1:6" ht="48" customHeight="1">
      <c r="A111" s="195" t="s">
        <v>69</v>
      </c>
      <c r="B111" s="24" t="s">
        <v>160</v>
      </c>
      <c r="C111" s="32">
        <v>100</v>
      </c>
      <c r="D111" s="32" t="s">
        <v>480</v>
      </c>
      <c r="E111" s="32">
        <v>100</v>
      </c>
      <c r="F111" s="32" t="s">
        <v>480</v>
      </c>
    </row>
    <row r="112" spans="1:6" ht="64.5" customHeight="1">
      <c r="A112" s="195" t="s">
        <v>1047</v>
      </c>
      <c r="B112" s="52" t="s">
        <v>1048</v>
      </c>
      <c r="C112" s="32">
        <v>50</v>
      </c>
      <c r="D112" s="32">
        <v>50</v>
      </c>
      <c r="E112" s="32"/>
      <c r="F112" s="32"/>
    </row>
    <row r="113" spans="1:6" ht="88.5" customHeight="1">
      <c r="A113" s="195" t="s">
        <v>161</v>
      </c>
      <c r="B113" s="52" t="s">
        <v>162</v>
      </c>
      <c r="C113" s="32">
        <v>50</v>
      </c>
      <c r="D113" s="32">
        <v>50</v>
      </c>
      <c r="E113" s="32" t="s">
        <v>480</v>
      </c>
      <c r="F113" s="32" t="s">
        <v>480</v>
      </c>
    </row>
    <row r="114" spans="1:6" ht="88.5" customHeight="1">
      <c r="A114" s="195" t="s">
        <v>163</v>
      </c>
      <c r="B114" s="52" t="s">
        <v>164</v>
      </c>
      <c r="C114" s="32">
        <v>50</v>
      </c>
      <c r="D114" s="32" t="s">
        <v>480</v>
      </c>
      <c r="E114" s="32" t="s">
        <v>480</v>
      </c>
      <c r="F114" s="32">
        <v>50</v>
      </c>
    </row>
    <row r="115" spans="1:6" ht="86.25" customHeight="1">
      <c r="A115" s="195" t="s">
        <v>165</v>
      </c>
      <c r="B115" s="52" t="s">
        <v>166</v>
      </c>
      <c r="C115" s="32">
        <v>50</v>
      </c>
      <c r="D115" s="32" t="s">
        <v>480</v>
      </c>
      <c r="E115" s="32">
        <v>50</v>
      </c>
      <c r="F115" s="32" t="s">
        <v>480</v>
      </c>
    </row>
    <row r="116" spans="1:6" ht="40.5" customHeight="1">
      <c r="A116" s="194" t="s">
        <v>3</v>
      </c>
      <c r="B116" s="33" t="s">
        <v>4</v>
      </c>
      <c r="C116" s="32"/>
      <c r="D116" s="32"/>
      <c r="E116" s="32"/>
      <c r="F116" s="32"/>
    </row>
    <row r="117" spans="1:6" ht="41.25" customHeight="1">
      <c r="A117" s="196" t="s">
        <v>580</v>
      </c>
      <c r="B117" s="183" t="s">
        <v>559</v>
      </c>
      <c r="C117" s="32">
        <v>100</v>
      </c>
      <c r="D117" s="32">
        <v>100</v>
      </c>
      <c r="E117" s="32" t="s">
        <v>480</v>
      </c>
      <c r="F117" s="32" t="s">
        <v>480</v>
      </c>
    </row>
    <row r="118" spans="1:6" ht="40.5" customHeight="1">
      <c r="A118" s="24" t="s">
        <v>394</v>
      </c>
      <c r="B118" s="24" t="s">
        <v>167</v>
      </c>
      <c r="C118" s="32">
        <v>100</v>
      </c>
      <c r="D118" s="32" t="s">
        <v>480</v>
      </c>
      <c r="E118" s="32" t="s">
        <v>480</v>
      </c>
      <c r="F118" s="32">
        <v>100</v>
      </c>
    </row>
    <row r="119" spans="1:6" ht="40.5" customHeight="1">
      <c r="A119" s="24" t="s">
        <v>70</v>
      </c>
      <c r="B119" s="24" t="s">
        <v>168</v>
      </c>
      <c r="C119" s="32">
        <v>100</v>
      </c>
      <c r="D119" s="32" t="s">
        <v>480</v>
      </c>
      <c r="E119" s="32">
        <v>100</v>
      </c>
      <c r="F119" s="32" t="s">
        <v>480</v>
      </c>
    </row>
    <row r="120" spans="1:6" ht="46.5" customHeight="1">
      <c r="A120" s="194" t="s">
        <v>621</v>
      </c>
      <c r="B120" s="33" t="s">
        <v>1049</v>
      </c>
      <c r="C120" s="32"/>
      <c r="D120" s="32"/>
      <c r="E120" s="32"/>
      <c r="F120" s="32"/>
    </row>
    <row r="121" spans="1:6" s="185" customFormat="1" ht="88.5" customHeight="1">
      <c r="A121" s="52" t="s">
        <v>1050</v>
      </c>
      <c r="B121" s="184" t="s">
        <v>1051</v>
      </c>
      <c r="C121" s="182">
        <v>50</v>
      </c>
      <c r="D121" s="182">
        <v>50</v>
      </c>
      <c r="E121" s="182" t="s">
        <v>480</v>
      </c>
      <c r="F121" s="182" t="s">
        <v>480</v>
      </c>
    </row>
    <row r="122" spans="1:6" s="185" customFormat="1" ht="75.75" customHeight="1">
      <c r="A122" s="52" t="s">
        <v>1052</v>
      </c>
      <c r="B122" s="184" t="s">
        <v>1053</v>
      </c>
      <c r="C122" s="182">
        <v>50</v>
      </c>
      <c r="D122" s="182">
        <v>50</v>
      </c>
      <c r="E122" s="182" t="s">
        <v>480</v>
      </c>
      <c r="F122" s="182" t="s">
        <v>480</v>
      </c>
    </row>
    <row r="123" spans="1:6" s="185" customFormat="1" ht="63" customHeight="1">
      <c r="A123" s="196" t="s">
        <v>1054</v>
      </c>
      <c r="B123" s="184" t="s">
        <v>1055</v>
      </c>
      <c r="C123" s="182">
        <v>50</v>
      </c>
      <c r="D123" s="182">
        <v>50</v>
      </c>
      <c r="E123" s="182" t="s">
        <v>480</v>
      </c>
      <c r="F123" s="182" t="s">
        <v>480</v>
      </c>
    </row>
    <row r="124" spans="1:6" s="185" customFormat="1" ht="60" customHeight="1">
      <c r="A124" s="196" t="s">
        <v>1056</v>
      </c>
      <c r="B124" s="184" t="s">
        <v>1057</v>
      </c>
      <c r="C124" s="182">
        <v>50</v>
      </c>
      <c r="D124" s="182">
        <v>50</v>
      </c>
      <c r="E124" s="182"/>
      <c r="F124" s="182"/>
    </row>
    <row r="125" spans="1:6" s="185" customFormat="1" ht="51.75" customHeight="1">
      <c r="A125" s="52" t="s">
        <v>1058</v>
      </c>
      <c r="B125" s="184" t="s">
        <v>1059</v>
      </c>
      <c r="C125" s="182">
        <v>100</v>
      </c>
      <c r="D125" s="182">
        <v>100</v>
      </c>
      <c r="E125" s="182" t="s">
        <v>480</v>
      </c>
      <c r="F125" s="182" t="s">
        <v>480</v>
      </c>
    </row>
    <row r="126" spans="1:6" s="185" customFormat="1" ht="41.25" customHeight="1">
      <c r="A126" s="52" t="s">
        <v>1060</v>
      </c>
      <c r="B126" s="184" t="s">
        <v>1061</v>
      </c>
      <c r="C126" s="182">
        <v>100</v>
      </c>
      <c r="D126" s="182">
        <v>100</v>
      </c>
      <c r="E126" s="182" t="s">
        <v>480</v>
      </c>
      <c r="F126" s="182" t="s">
        <v>480</v>
      </c>
    </row>
    <row r="127" spans="1:6" s="185" customFormat="1" ht="72">
      <c r="A127" s="196" t="s">
        <v>1062</v>
      </c>
      <c r="B127" s="184" t="s">
        <v>1063</v>
      </c>
      <c r="C127" s="182">
        <v>50</v>
      </c>
      <c r="D127" s="182">
        <v>50</v>
      </c>
      <c r="E127" s="182" t="s">
        <v>480</v>
      </c>
      <c r="F127" s="182" t="s">
        <v>480</v>
      </c>
    </row>
    <row r="128" spans="1:6" s="185" customFormat="1" ht="68.25" customHeight="1">
      <c r="A128" s="196" t="s">
        <v>1064</v>
      </c>
      <c r="B128" s="184" t="s">
        <v>1078</v>
      </c>
      <c r="C128" s="182">
        <v>50</v>
      </c>
      <c r="D128" s="182">
        <v>50</v>
      </c>
      <c r="E128" s="182" t="s">
        <v>480</v>
      </c>
      <c r="F128" s="182" t="s">
        <v>480</v>
      </c>
    </row>
    <row r="129" spans="1:6" s="185" customFormat="1" ht="76.5" customHeight="1">
      <c r="A129" s="196" t="s">
        <v>1065</v>
      </c>
      <c r="B129" s="184" t="s">
        <v>1066</v>
      </c>
      <c r="C129" s="182">
        <v>100</v>
      </c>
      <c r="D129" s="182">
        <v>100</v>
      </c>
      <c r="E129" s="182" t="s">
        <v>480</v>
      </c>
      <c r="F129" s="182" t="s">
        <v>480</v>
      </c>
    </row>
    <row r="130" spans="1:6" s="185" customFormat="1" ht="65.25" customHeight="1">
      <c r="A130" s="196" t="s">
        <v>1067</v>
      </c>
      <c r="B130" s="184" t="s">
        <v>1068</v>
      </c>
      <c r="C130" s="182">
        <v>50</v>
      </c>
      <c r="D130" s="182">
        <v>50</v>
      </c>
      <c r="E130" s="182" t="s">
        <v>480</v>
      </c>
      <c r="F130" s="182" t="s">
        <v>480</v>
      </c>
    </row>
    <row r="131" spans="1:6" s="185" customFormat="1" ht="62.25" customHeight="1">
      <c r="A131" s="52" t="s">
        <v>1069</v>
      </c>
      <c r="B131" s="184" t="s">
        <v>1070</v>
      </c>
      <c r="C131" s="182">
        <v>50</v>
      </c>
      <c r="D131" s="182">
        <v>50</v>
      </c>
      <c r="E131" s="182" t="s">
        <v>480</v>
      </c>
      <c r="F131" s="182" t="s">
        <v>480</v>
      </c>
    </row>
    <row r="132" spans="1:6" s="185" customFormat="1" ht="63.75" customHeight="1">
      <c r="A132" s="196" t="s">
        <v>1071</v>
      </c>
      <c r="B132" s="184" t="s">
        <v>1072</v>
      </c>
      <c r="C132" s="182">
        <v>100</v>
      </c>
      <c r="D132" s="182">
        <v>100</v>
      </c>
      <c r="E132" s="182" t="s">
        <v>480</v>
      </c>
      <c r="F132" s="182" t="s">
        <v>480</v>
      </c>
    </row>
    <row r="133" spans="1:6" s="185" customFormat="1" ht="53.25" customHeight="1">
      <c r="A133" s="196" t="s">
        <v>1079</v>
      </c>
      <c r="B133" s="184" t="s">
        <v>1073</v>
      </c>
      <c r="C133" s="182">
        <v>100</v>
      </c>
      <c r="D133" s="182" t="s">
        <v>480</v>
      </c>
      <c r="E133" s="182" t="s">
        <v>480</v>
      </c>
      <c r="F133" s="182">
        <v>100</v>
      </c>
    </row>
    <row r="134" spans="1:6" s="185" customFormat="1" ht="63.75" customHeight="1">
      <c r="A134" s="196" t="s">
        <v>1074</v>
      </c>
      <c r="B134" s="184" t="s">
        <v>1075</v>
      </c>
      <c r="C134" s="182">
        <v>100</v>
      </c>
      <c r="D134" s="182" t="s">
        <v>480</v>
      </c>
      <c r="E134" s="182">
        <v>100</v>
      </c>
      <c r="F134" s="182" t="s">
        <v>480</v>
      </c>
    </row>
    <row r="135" spans="1:6" s="185" customFormat="1" ht="63.75" customHeight="1">
      <c r="A135" s="196" t="s">
        <v>1164</v>
      </c>
      <c r="B135" s="184" t="s">
        <v>1080</v>
      </c>
      <c r="C135" s="182">
        <v>100</v>
      </c>
      <c r="D135" s="182">
        <v>100</v>
      </c>
      <c r="E135" s="182"/>
      <c r="F135" s="182"/>
    </row>
    <row r="136" spans="1:6" s="185" customFormat="1" ht="78" customHeight="1">
      <c r="A136" s="196" t="s">
        <v>1076</v>
      </c>
      <c r="B136" s="184" t="s">
        <v>1077</v>
      </c>
      <c r="C136" s="182">
        <v>100</v>
      </c>
      <c r="D136" s="182">
        <v>100</v>
      </c>
      <c r="E136" s="182"/>
      <c r="F136" s="182"/>
    </row>
    <row r="137" spans="1:6" s="185" customFormat="1" ht="21" customHeight="1">
      <c r="A137" s="197" t="s">
        <v>32</v>
      </c>
      <c r="B137" s="186" t="s">
        <v>33</v>
      </c>
      <c r="C137" s="182"/>
      <c r="D137" s="182"/>
      <c r="E137" s="182"/>
      <c r="F137" s="182"/>
    </row>
    <row r="138" spans="1:6" s="185" customFormat="1" ht="30.75" customHeight="1">
      <c r="A138" s="196" t="s">
        <v>26</v>
      </c>
      <c r="B138" s="184" t="s">
        <v>27</v>
      </c>
      <c r="C138" s="182">
        <v>100</v>
      </c>
      <c r="D138" s="182">
        <v>100</v>
      </c>
      <c r="E138" s="182" t="s">
        <v>480</v>
      </c>
      <c r="F138" s="182" t="s">
        <v>480</v>
      </c>
    </row>
    <row r="139" spans="1:6" s="185" customFormat="1" ht="31.5" customHeight="1">
      <c r="A139" s="196" t="s">
        <v>265</v>
      </c>
      <c r="B139" s="184" t="s">
        <v>169</v>
      </c>
      <c r="C139" s="182">
        <v>100</v>
      </c>
      <c r="D139" s="182" t="s">
        <v>480</v>
      </c>
      <c r="E139" s="182" t="s">
        <v>480</v>
      </c>
      <c r="F139" s="182">
        <v>100</v>
      </c>
    </row>
    <row r="140" spans="1:6" s="185" customFormat="1" ht="31.5" customHeight="1">
      <c r="A140" s="196" t="s">
        <v>71</v>
      </c>
      <c r="B140" s="184" t="s">
        <v>170</v>
      </c>
      <c r="C140" s="182">
        <v>100</v>
      </c>
      <c r="D140" s="182" t="s">
        <v>480</v>
      </c>
      <c r="E140" s="182">
        <v>100</v>
      </c>
      <c r="F140" s="182" t="s">
        <v>480</v>
      </c>
    </row>
    <row r="141" spans="1:6" s="185" customFormat="1" ht="56.25" customHeight="1">
      <c r="A141" s="196" t="s">
        <v>371</v>
      </c>
      <c r="B141" s="184" t="s">
        <v>636</v>
      </c>
      <c r="C141" s="182">
        <v>100</v>
      </c>
      <c r="D141" s="182">
        <v>100</v>
      </c>
      <c r="E141" s="182" t="s">
        <v>480</v>
      </c>
      <c r="F141" s="182" t="s">
        <v>480</v>
      </c>
    </row>
    <row r="142" spans="1:6" s="185" customFormat="1" ht="29.25" customHeight="1">
      <c r="A142" s="196" t="s">
        <v>266</v>
      </c>
      <c r="B142" s="52" t="s">
        <v>267</v>
      </c>
      <c r="C142" s="182">
        <v>100</v>
      </c>
      <c r="D142" s="182">
        <v>100</v>
      </c>
      <c r="E142" s="182" t="s">
        <v>480</v>
      </c>
      <c r="F142" s="182" t="s">
        <v>480</v>
      </c>
    </row>
    <row r="143" spans="1:6" s="185" customFormat="1" ht="33.75" customHeight="1">
      <c r="A143" s="196" t="s">
        <v>34</v>
      </c>
      <c r="B143" s="184" t="s">
        <v>171</v>
      </c>
      <c r="C143" s="182">
        <v>100</v>
      </c>
      <c r="D143" s="182" t="s">
        <v>480</v>
      </c>
      <c r="E143" s="182" t="s">
        <v>480</v>
      </c>
      <c r="F143" s="182">
        <v>100</v>
      </c>
    </row>
    <row r="144" spans="1:6" s="185" customFormat="1" ht="37.5" customHeight="1">
      <c r="A144" s="196" t="s">
        <v>72</v>
      </c>
      <c r="B144" s="184" t="s">
        <v>172</v>
      </c>
      <c r="C144" s="182">
        <v>100</v>
      </c>
      <c r="D144" s="182" t="s">
        <v>480</v>
      </c>
      <c r="E144" s="182">
        <v>100</v>
      </c>
      <c r="F144" s="182" t="s">
        <v>480</v>
      </c>
    </row>
    <row r="145" spans="1:6" s="185" customFormat="1" ht="30" customHeight="1">
      <c r="A145" s="198"/>
      <c r="B145" s="187"/>
      <c r="C145" s="187"/>
      <c r="D145" s="187"/>
      <c r="E145" s="187"/>
      <c r="F145" s="187"/>
    </row>
    <row r="146" spans="1:6">
      <c r="A146" s="199"/>
    </row>
    <row r="147" spans="1:6" ht="27.75" customHeight="1">
      <c r="A147" s="199"/>
    </row>
    <row r="148" spans="1:6" ht="29.25" customHeight="1"/>
    <row r="149" spans="1:6" ht="30.75" customHeight="1">
      <c r="B149" s="173"/>
      <c r="C149" s="173"/>
      <c r="D149" s="173"/>
    </row>
  </sheetData>
  <mergeCells count="9">
    <mergeCell ref="C3:F3"/>
    <mergeCell ref="A6:F6"/>
    <mergeCell ref="A8:A10"/>
    <mergeCell ref="B8:B10"/>
    <mergeCell ref="C8:F8"/>
    <mergeCell ref="C9:C10"/>
    <mergeCell ref="D9:F9"/>
    <mergeCell ref="B4:F4"/>
    <mergeCell ref="C5:F5"/>
  </mergeCells>
  <phoneticPr fontId="4" type="noConversion"/>
  <pageMargins left="0.98425196850393704" right="0" top="0.39370078740157483" bottom="0" header="0.51181102362204722" footer="0.51181102362204722"/>
  <pageSetup paperSize="9" scale="80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4"/>
  <sheetViews>
    <sheetView workbookViewId="0">
      <selection activeCell="K13" sqref="K13"/>
    </sheetView>
  </sheetViews>
  <sheetFormatPr defaultRowHeight="12.75"/>
  <cols>
    <col min="1" max="1" width="51" style="150" customWidth="1"/>
    <col min="2" max="2" width="9.7109375" style="150" customWidth="1"/>
    <col min="3" max="3" width="14.5703125" style="150" customWidth="1"/>
    <col min="4" max="4" width="8.7109375" style="150" customWidth="1"/>
    <col min="5" max="5" width="12" style="447" customWidth="1"/>
    <col min="6" max="6" width="11.7109375" style="447" customWidth="1"/>
  </cols>
  <sheetData>
    <row r="1" spans="1:6">
      <c r="F1" s="460" t="s">
        <v>1266</v>
      </c>
    </row>
    <row r="2" spans="1:6">
      <c r="A2" s="38"/>
      <c r="B2" s="38"/>
      <c r="C2" s="38"/>
      <c r="D2" s="38"/>
      <c r="E2" s="523" t="s">
        <v>55</v>
      </c>
      <c r="F2" s="523"/>
    </row>
    <row r="3" spans="1:6" ht="58.5" customHeight="1">
      <c r="A3" s="149"/>
      <c r="B3" s="529" t="s">
        <v>1244</v>
      </c>
      <c r="C3" s="529"/>
      <c r="D3" s="529"/>
      <c r="E3" s="530"/>
      <c r="F3" s="531"/>
    </row>
    <row r="4" spans="1:6" ht="17.25" customHeight="1">
      <c r="A4" s="149"/>
      <c r="B4" s="149"/>
      <c r="C4"/>
      <c r="D4" s="501"/>
      <c r="E4" s="501"/>
      <c r="F4" s="501"/>
    </row>
    <row r="5" spans="1:6" ht="19.5" customHeight="1">
      <c r="A5" s="149"/>
      <c r="B5" s="149"/>
      <c r="C5" s="148"/>
      <c r="D5" s="148"/>
      <c r="E5" s="439"/>
      <c r="F5" s="439" t="s">
        <v>1021</v>
      </c>
    </row>
    <row r="6" spans="1:6" ht="57" customHeight="1">
      <c r="A6" s="532" t="s">
        <v>1303</v>
      </c>
      <c r="B6" s="532"/>
      <c r="C6" s="532"/>
      <c r="D6" s="532"/>
      <c r="E6" s="532"/>
      <c r="F6" s="533"/>
    </row>
    <row r="7" spans="1:6">
      <c r="A7" s="36"/>
      <c r="B7" s="36"/>
      <c r="C7" s="36"/>
      <c r="D7" s="36"/>
      <c r="E7" s="476"/>
      <c r="F7" s="476"/>
    </row>
    <row r="8" spans="1:6">
      <c r="A8" s="36"/>
      <c r="B8" s="36"/>
      <c r="C8" s="36"/>
      <c r="D8" s="36"/>
      <c r="E8" s="461"/>
      <c r="F8" s="461" t="s">
        <v>573</v>
      </c>
    </row>
    <row r="9" spans="1:6" ht="36.75" customHeight="1">
      <c r="A9" s="320" t="s">
        <v>334</v>
      </c>
      <c r="B9" s="320" t="s">
        <v>300</v>
      </c>
      <c r="C9" s="320" t="s">
        <v>420</v>
      </c>
      <c r="D9" s="320" t="s">
        <v>301</v>
      </c>
      <c r="E9" s="446">
        <v>2022</v>
      </c>
      <c r="F9" s="446">
        <v>2023</v>
      </c>
    </row>
    <row r="10" spans="1:6" ht="30.75" customHeight="1">
      <c r="A10" s="264" t="s">
        <v>302</v>
      </c>
      <c r="B10" s="368"/>
      <c r="C10" s="368"/>
      <c r="D10" s="368"/>
      <c r="E10" s="458">
        <f>SUM(E11,E74,E82,E107,E145,E179,E232,E270,E315,E328,E334,E340)+E353</f>
        <v>658455.10000000009</v>
      </c>
      <c r="F10" s="458">
        <f>SUM(F11,F74,F82,F107,F145,F179,F232,F270,F315,F328,F334,F340)+F353</f>
        <v>647253.5</v>
      </c>
    </row>
    <row r="11" spans="1:6" ht="22.5" customHeight="1">
      <c r="A11" s="264" t="s">
        <v>303</v>
      </c>
      <c r="B11" s="372" t="s">
        <v>304</v>
      </c>
      <c r="C11" s="372"/>
      <c r="D11" s="372"/>
      <c r="E11" s="458">
        <f>SUM(E12,E19,E27,E43,E63,E68,E57)+E41</f>
        <v>45319.1</v>
      </c>
      <c r="F11" s="458">
        <f>SUM(F12,F19,F27,F43,F63,F68,F57)</f>
        <v>45285</v>
      </c>
    </row>
    <row r="12" spans="1:6" ht="38.25" customHeight="1">
      <c r="A12" s="264" t="s">
        <v>305</v>
      </c>
      <c r="B12" s="372" t="s">
        <v>306</v>
      </c>
      <c r="C12" s="372"/>
      <c r="D12" s="372"/>
      <c r="E12" s="458">
        <f>SUM(E14)</f>
        <v>1560</v>
      </c>
      <c r="F12" s="458">
        <f>SUM(F14)</f>
        <v>1560</v>
      </c>
    </row>
    <row r="13" spans="1:6" ht="32.25" customHeight="1">
      <c r="A13" s="264" t="s">
        <v>540</v>
      </c>
      <c r="B13" s="372" t="s">
        <v>306</v>
      </c>
      <c r="C13" s="372" t="s">
        <v>489</v>
      </c>
      <c r="D13" s="372"/>
      <c r="E13" s="458">
        <f>SUM(E14)</f>
        <v>1560</v>
      </c>
      <c r="F13" s="458">
        <f>SUM(F14)</f>
        <v>1560</v>
      </c>
    </row>
    <row r="14" spans="1:6" ht="24.75" customHeight="1">
      <c r="A14" s="163" t="s">
        <v>307</v>
      </c>
      <c r="B14" s="373" t="s">
        <v>306</v>
      </c>
      <c r="C14" s="373" t="s">
        <v>490</v>
      </c>
      <c r="D14" s="373"/>
      <c r="E14" s="354">
        <f>SUM(E15,E17)</f>
        <v>1560</v>
      </c>
      <c r="F14" s="354">
        <f>SUM(F15,F17)</f>
        <v>1560</v>
      </c>
    </row>
    <row r="15" spans="1:6" ht="30.75" customHeight="1">
      <c r="A15" s="163" t="s">
        <v>424</v>
      </c>
      <c r="B15" s="373" t="s">
        <v>306</v>
      </c>
      <c r="C15" s="373" t="s">
        <v>491</v>
      </c>
      <c r="D15" s="373"/>
      <c r="E15" s="354">
        <f>SUM(E16)</f>
        <v>1560</v>
      </c>
      <c r="F15" s="354">
        <f>SUM(F16)</f>
        <v>1560</v>
      </c>
    </row>
    <row r="16" spans="1:6" ht="30" customHeight="1">
      <c r="A16" s="163" t="s">
        <v>426</v>
      </c>
      <c r="B16" s="373" t="s">
        <v>306</v>
      </c>
      <c r="C16" s="373" t="s">
        <v>491</v>
      </c>
      <c r="D16" s="373" t="s">
        <v>425</v>
      </c>
      <c r="E16" s="354">
        <v>1560</v>
      </c>
      <c r="F16" s="354">
        <v>1560</v>
      </c>
    </row>
    <row r="17" spans="1:6" ht="19.5" customHeight="1">
      <c r="A17" s="163" t="s">
        <v>377</v>
      </c>
      <c r="B17" s="373" t="s">
        <v>306</v>
      </c>
      <c r="C17" s="373" t="s">
        <v>492</v>
      </c>
      <c r="D17" s="373"/>
      <c r="E17" s="354">
        <f>E18</f>
        <v>0</v>
      </c>
      <c r="F17" s="354">
        <f>SUM(F18)</f>
        <v>0</v>
      </c>
    </row>
    <row r="18" spans="1:6" ht="32.25" customHeight="1">
      <c r="A18" s="163" t="s">
        <v>422</v>
      </c>
      <c r="B18" s="373" t="s">
        <v>306</v>
      </c>
      <c r="C18" s="373" t="s">
        <v>492</v>
      </c>
      <c r="D18" s="373" t="s">
        <v>421</v>
      </c>
      <c r="E18" s="354">
        <v>0</v>
      </c>
      <c r="F18" s="354">
        <v>0</v>
      </c>
    </row>
    <row r="19" spans="1:6" ht="39.75" customHeight="1">
      <c r="A19" s="264" t="s">
        <v>418</v>
      </c>
      <c r="B19" s="372" t="s">
        <v>595</v>
      </c>
      <c r="C19" s="372"/>
      <c r="D19" s="372"/>
      <c r="E19" s="458">
        <f>SUM(E21)</f>
        <v>1872</v>
      </c>
      <c r="F19" s="458">
        <f>SUM(F21)</f>
        <v>1872</v>
      </c>
    </row>
    <row r="20" spans="1:6" ht="28.5" customHeight="1">
      <c r="A20" s="264" t="s">
        <v>540</v>
      </c>
      <c r="B20" s="372" t="s">
        <v>595</v>
      </c>
      <c r="C20" s="372" t="s">
        <v>489</v>
      </c>
      <c r="D20" s="372"/>
      <c r="E20" s="458">
        <f>SUM(E21)</f>
        <v>1872</v>
      </c>
      <c r="F20" s="458">
        <f>SUM(F21)</f>
        <v>1872</v>
      </c>
    </row>
    <row r="21" spans="1:6" ht="27" customHeight="1">
      <c r="A21" s="163" t="s">
        <v>594</v>
      </c>
      <c r="B21" s="373" t="s">
        <v>595</v>
      </c>
      <c r="C21" s="373" t="s">
        <v>493</v>
      </c>
      <c r="D21" s="373"/>
      <c r="E21" s="354">
        <f>SUM(E22,E24)+E26</f>
        <v>1872</v>
      </c>
      <c r="F21" s="354">
        <f>SUM(F22,F24)</f>
        <v>1872</v>
      </c>
    </row>
    <row r="22" spans="1:6" ht="33" customHeight="1">
      <c r="A22" s="163" t="s">
        <v>424</v>
      </c>
      <c r="B22" s="373" t="s">
        <v>595</v>
      </c>
      <c r="C22" s="373" t="s">
        <v>494</v>
      </c>
      <c r="D22" s="373"/>
      <c r="E22" s="354">
        <f>SUM(E23)</f>
        <v>1272</v>
      </c>
      <c r="F22" s="354">
        <f>SUM(F23)</f>
        <v>1272</v>
      </c>
    </row>
    <row r="23" spans="1:6" ht="34.5" customHeight="1">
      <c r="A23" s="163" t="s">
        <v>426</v>
      </c>
      <c r="B23" s="373" t="s">
        <v>595</v>
      </c>
      <c r="C23" s="373" t="s">
        <v>494</v>
      </c>
      <c r="D23" s="373" t="s">
        <v>425</v>
      </c>
      <c r="E23" s="354">
        <v>1272</v>
      </c>
      <c r="F23" s="354">
        <v>1272</v>
      </c>
    </row>
    <row r="24" spans="1:6" ht="24.75" customHeight="1">
      <c r="A24" s="163" t="s">
        <v>377</v>
      </c>
      <c r="B24" s="373" t="s">
        <v>595</v>
      </c>
      <c r="C24" s="373" t="s">
        <v>495</v>
      </c>
      <c r="D24" s="373"/>
      <c r="E24" s="354">
        <f>E25</f>
        <v>600</v>
      </c>
      <c r="F24" s="354">
        <f>SUM(F25)</f>
        <v>600</v>
      </c>
    </row>
    <row r="25" spans="1:6" ht="39.75" customHeight="1">
      <c r="A25" s="163" t="s">
        <v>422</v>
      </c>
      <c r="B25" s="373" t="s">
        <v>595</v>
      </c>
      <c r="C25" s="373" t="s">
        <v>495</v>
      </c>
      <c r="D25" s="373" t="s">
        <v>421</v>
      </c>
      <c r="E25" s="354">
        <v>600</v>
      </c>
      <c r="F25" s="354">
        <v>600</v>
      </c>
    </row>
    <row r="26" spans="1:6" ht="45.75" hidden="1" customHeight="1">
      <c r="A26" s="163" t="s">
        <v>1192</v>
      </c>
      <c r="B26" s="375" t="s">
        <v>595</v>
      </c>
      <c r="C26" s="373" t="s">
        <v>1191</v>
      </c>
      <c r="D26" s="373" t="s">
        <v>421</v>
      </c>
      <c r="E26" s="354">
        <v>0</v>
      </c>
      <c r="F26" s="354">
        <v>0</v>
      </c>
    </row>
    <row r="27" spans="1:6" ht="45" customHeight="1">
      <c r="A27" s="264" t="s">
        <v>596</v>
      </c>
      <c r="B27" s="372" t="s">
        <v>597</v>
      </c>
      <c r="C27" s="372"/>
      <c r="D27" s="372"/>
      <c r="E27" s="458">
        <f>SUM(E28)</f>
        <v>29042</v>
      </c>
      <c r="F27" s="458">
        <f>SUM(F28)</f>
        <v>29042</v>
      </c>
    </row>
    <row r="28" spans="1:6" ht="31.5" customHeight="1">
      <c r="A28" s="264" t="s">
        <v>541</v>
      </c>
      <c r="B28" s="372" t="s">
        <v>597</v>
      </c>
      <c r="C28" s="372" t="s">
        <v>497</v>
      </c>
      <c r="D28" s="372"/>
      <c r="E28" s="458">
        <f>SUM(E29,E34)</f>
        <v>29042</v>
      </c>
      <c r="F28" s="458">
        <f>SUM(F29,F34)</f>
        <v>29042</v>
      </c>
    </row>
    <row r="29" spans="1:6" ht="30.75" hidden="1" customHeight="1">
      <c r="A29" s="163" t="s">
        <v>598</v>
      </c>
      <c r="B29" s="373" t="s">
        <v>597</v>
      </c>
      <c r="C29" s="373" t="s">
        <v>498</v>
      </c>
      <c r="D29" s="373"/>
      <c r="E29" s="354"/>
      <c r="F29" s="354"/>
    </row>
    <row r="30" spans="1:6" ht="33" hidden="1" customHeight="1">
      <c r="A30" s="163" t="s">
        <v>424</v>
      </c>
      <c r="B30" s="373" t="s">
        <v>597</v>
      </c>
      <c r="C30" s="373" t="s">
        <v>499</v>
      </c>
      <c r="D30" s="373"/>
      <c r="E30" s="354"/>
      <c r="F30" s="354"/>
    </row>
    <row r="31" spans="1:6" ht="32.25" hidden="1" customHeight="1">
      <c r="A31" s="163" t="s">
        <v>426</v>
      </c>
      <c r="B31" s="373" t="s">
        <v>597</v>
      </c>
      <c r="C31" s="373" t="s">
        <v>499</v>
      </c>
      <c r="D31" s="373" t="s">
        <v>425</v>
      </c>
      <c r="E31" s="354"/>
      <c r="F31" s="354"/>
    </row>
    <row r="32" spans="1:6" ht="42" hidden="1" customHeight="1">
      <c r="A32" s="163" t="s">
        <v>377</v>
      </c>
      <c r="B32" s="373" t="s">
        <v>597</v>
      </c>
      <c r="C32" s="373" t="s">
        <v>500</v>
      </c>
      <c r="D32" s="373"/>
      <c r="E32" s="354"/>
      <c r="F32" s="354"/>
    </row>
    <row r="33" spans="1:6" ht="42" hidden="1" customHeight="1">
      <c r="A33" s="163" t="s">
        <v>422</v>
      </c>
      <c r="B33" s="373" t="s">
        <v>597</v>
      </c>
      <c r="C33" s="373" t="s">
        <v>500</v>
      </c>
      <c r="D33" s="373" t="s">
        <v>421</v>
      </c>
      <c r="E33" s="354"/>
      <c r="F33" s="458"/>
    </row>
    <row r="34" spans="1:6" ht="35.25" customHeight="1">
      <c r="A34" s="163" t="s">
        <v>419</v>
      </c>
      <c r="B34" s="373" t="s">
        <v>597</v>
      </c>
      <c r="C34" s="373" t="s">
        <v>501</v>
      </c>
      <c r="D34" s="373"/>
      <c r="E34" s="354">
        <f>SUM(E35,E37)</f>
        <v>29042</v>
      </c>
      <c r="F34" s="354">
        <f>SUM(F35,F37)</f>
        <v>29042</v>
      </c>
    </row>
    <row r="35" spans="1:6" ht="31.5" customHeight="1">
      <c r="A35" s="163" t="s">
        <v>424</v>
      </c>
      <c r="B35" s="373" t="s">
        <v>597</v>
      </c>
      <c r="C35" s="373" t="s">
        <v>502</v>
      </c>
      <c r="D35" s="373"/>
      <c r="E35" s="354">
        <f>SUM(E36)</f>
        <v>22419</v>
      </c>
      <c r="F35" s="354">
        <f>SUM(F36)</f>
        <v>22419</v>
      </c>
    </row>
    <row r="36" spans="1:6" ht="39" customHeight="1">
      <c r="A36" s="163" t="s">
        <v>426</v>
      </c>
      <c r="B36" s="373" t="s">
        <v>597</v>
      </c>
      <c r="C36" s="373" t="s">
        <v>502</v>
      </c>
      <c r="D36" s="373" t="s">
        <v>425</v>
      </c>
      <c r="E36" s="354">
        <v>22419</v>
      </c>
      <c r="F36" s="354">
        <v>22419</v>
      </c>
    </row>
    <row r="37" spans="1:6" ht="30" customHeight="1">
      <c r="A37" s="163" t="s">
        <v>377</v>
      </c>
      <c r="B37" s="373" t="s">
        <v>597</v>
      </c>
      <c r="C37" s="373" t="s">
        <v>503</v>
      </c>
      <c r="D37" s="373"/>
      <c r="E37" s="470">
        <f>E38+E40+E39</f>
        <v>6623</v>
      </c>
      <c r="F37" s="470">
        <f>F38+F40+F39</f>
        <v>6623</v>
      </c>
    </row>
    <row r="38" spans="1:6" ht="30.75" customHeight="1">
      <c r="A38" s="163" t="s">
        <v>422</v>
      </c>
      <c r="B38" s="373" t="s">
        <v>597</v>
      </c>
      <c r="C38" s="373" t="s">
        <v>503</v>
      </c>
      <c r="D38" s="373" t="s">
        <v>421</v>
      </c>
      <c r="E38" s="354">
        <v>6113</v>
      </c>
      <c r="F38" s="354">
        <v>6113</v>
      </c>
    </row>
    <row r="39" spans="1:6" ht="32.25" customHeight="1">
      <c r="A39" s="163" t="s">
        <v>422</v>
      </c>
      <c r="B39" s="373" t="s">
        <v>597</v>
      </c>
      <c r="C39" s="373" t="s">
        <v>871</v>
      </c>
      <c r="D39" s="373" t="s">
        <v>421</v>
      </c>
      <c r="E39" s="354">
        <v>0</v>
      </c>
      <c r="F39" s="354">
        <v>0</v>
      </c>
    </row>
    <row r="40" spans="1:6" ht="21.75" customHeight="1">
      <c r="A40" s="163" t="s">
        <v>53</v>
      </c>
      <c r="B40" s="373" t="s">
        <v>597</v>
      </c>
      <c r="C40" s="373" t="s">
        <v>503</v>
      </c>
      <c r="D40" s="373" t="s">
        <v>438</v>
      </c>
      <c r="E40" s="354">
        <v>510</v>
      </c>
      <c r="F40" s="354">
        <v>510</v>
      </c>
    </row>
    <row r="41" spans="1:6" ht="21.75" customHeight="1">
      <c r="A41" s="56" t="s">
        <v>1095</v>
      </c>
      <c r="B41" s="207" t="s">
        <v>1096</v>
      </c>
      <c r="C41" s="44"/>
      <c r="D41" s="42"/>
      <c r="E41" s="55">
        <f>E42</f>
        <v>34.1</v>
      </c>
      <c r="F41" s="55">
        <f>F42</f>
        <v>0</v>
      </c>
    </row>
    <row r="42" spans="1:6" ht="48.75" customHeight="1">
      <c r="A42" s="210" t="s">
        <v>1097</v>
      </c>
      <c r="B42" s="208" t="s">
        <v>1096</v>
      </c>
      <c r="C42" s="209" t="s">
        <v>1098</v>
      </c>
      <c r="D42" s="42" t="s">
        <v>421</v>
      </c>
      <c r="E42" s="50">
        <v>34.1</v>
      </c>
      <c r="F42" s="50">
        <v>0</v>
      </c>
    </row>
    <row r="43" spans="1:6" ht="35.25" customHeight="1">
      <c r="A43" s="322" t="s">
        <v>618</v>
      </c>
      <c r="B43" s="372" t="s">
        <v>599</v>
      </c>
      <c r="C43" s="372"/>
      <c r="D43" s="372"/>
      <c r="E43" s="458">
        <f>SUM(E45,E51)</f>
        <v>9106</v>
      </c>
      <c r="F43" s="458">
        <f>SUM(F45,F51)</f>
        <v>9106</v>
      </c>
    </row>
    <row r="44" spans="1:6" ht="31.5" customHeight="1">
      <c r="A44" s="264" t="s">
        <v>539</v>
      </c>
      <c r="B44" s="372" t="s">
        <v>599</v>
      </c>
      <c r="C44" s="372" t="s">
        <v>497</v>
      </c>
      <c r="D44" s="372"/>
      <c r="E44" s="458">
        <f>SUM(E45)</f>
        <v>7541</v>
      </c>
      <c r="F44" s="458">
        <f>SUM(F45)</f>
        <v>7541</v>
      </c>
    </row>
    <row r="45" spans="1:6" ht="40.5" customHeight="1">
      <c r="A45" s="267" t="s">
        <v>428</v>
      </c>
      <c r="B45" s="373" t="s">
        <v>599</v>
      </c>
      <c r="C45" s="373" t="s">
        <v>522</v>
      </c>
      <c r="D45" s="373"/>
      <c r="E45" s="354">
        <f>SUM(E46,E48)</f>
        <v>7541</v>
      </c>
      <c r="F45" s="354">
        <f>SUM(F46,F48)</f>
        <v>7541</v>
      </c>
    </row>
    <row r="46" spans="1:6" ht="29.25" customHeight="1">
      <c r="A46" s="163" t="s">
        <v>424</v>
      </c>
      <c r="B46" s="373" t="s">
        <v>599</v>
      </c>
      <c r="C46" s="373" t="s">
        <v>523</v>
      </c>
      <c r="D46" s="373"/>
      <c r="E46" s="354">
        <f>SUM(E47)</f>
        <v>6811</v>
      </c>
      <c r="F46" s="354">
        <f>SUM(F47)</f>
        <v>6811</v>
      </c>
    </row>
    <row r="47" spans="1:6" ht="41.25" customHeight="1">
      <c r="A47" s="163" t="s">
        <v>426</v>
      </c>
      <c r="B47" s="373" t="s">
        <v>599</v>
      </c>
      <c r="C47" s="373" t="s">
        <v>523</v>
      </c>
      <c r="D47" s="373" t="s">
        <v>425</v>
      </c>
      <c r="E47" s="354">
        <v>6811</v>
      </c>
      <c r="F47" s="354">
        <v>6811</v>
      </c>
    </row>
    <row r="48" spans="1:6" ht="31.5" customHeight="1">
      <c r="A48" s="163" t="s">
        <v>377</v>
      </c>
      <c r="B48" s="373" t="s">
        <v>599</v>
      </c>
      <c r="C48" s="373" t="s">
        <v>524</v>
      </c>
      <c r="D48" s="373"/>
      <c r="E48" s="354">
        <f>E49+E50</f>
        <v>730</v>
      </c>
      <c r="F48" s="354">
        <f>F49+F50</f>
        <v>730</v>
      </c>
    </row>
    <row r="49" spans="1:6" ht="38.25" customHeight="1">
      <c r="A49" s="163" t="s">
        <v>422</v>
      </c>
      <c r="B49" s="373" t="s">
        <v>599</v>
      </c>
      <c r="C49" s="373" t="s">
        <v>524</v>
      </c>
      <c r="D49" s="373" t="s">
        <v>421</v>
      </c>
      <c r="E49" s="354">
        <v>720</v>
      </c>
      <c r="F49" s="354">
        <v>720</v>
      </c>
    </row>
    <row r="50" spans="1:6" ht="20.100000000000001" customHeight="1">
      <c r="A50" s="163" t="s">
        <v>53</v>
      </c>
      <c r="B50" s="373" t="s">
        <v>599</v>
      </c>
      <c r="C50" s="373" t="s">
        <v>524</v>
      </c>
      <c r="D50" s="373" t="s">
        <v>438</v>
      </c>
      <c r="E50" s="354">
        <v>10</v>
      </c>
      <c r="F50" s="354">
        <v>10</v>
      </c>
    </row>
    <row r="51" spans="1:6" ht="39.75" customHeight="1">
      <c r="A51" s="264" t="s">
        <v>538</v>
      </c>
      <c r="B51" s="372" t="s">
        <v>599</v>
      </c>
      <c r="C51" s="372" t="s">
        <v>75</v>
      </c>
      <c r="D51" s="373"/>
      <c r="E51" s="458">
        <f>SUM(E52)</f>
        <v>1565</v>
      </c>
      <c r="F51" s="458">
        <f>SUM(F52)</f>
        <v>1565</v>
      </c>
    </row>
    <row r="52" spans="1:6" ht="38.25" customHeight="1">
      <c r="A52" s="163" t="s">
        <v>429</v>
      </c>
      <c r="B52" s="373" t="s">
        <v>599</v>
      </c>
      <c r="C52" s="373" t="s">
        <v>504</v>
      </c>
      <c r="D52" s="373"/>
      <c r="E52" s="354">
        <f>SUM(E54,E56)</f>
        <v>1565</v>
      </c>
      <c r="F52" s="354">
        <f>SUM(F54,F56)</f>
        <v>1565</v>
      </c>
    </row>
    <row r="53" spans="1:6" ht="38.25" customHeight="1">
      <c r="A53" s="163" t="s">
        <v>424</v>
      </c>
      <c r="B53" s="373" t="s">
        <v>599</v>
      </c>
      <c r="C53" s="373" t="s">
        <v>505</v>
      </c>
      <c r="D53" s="373"/>
      <c r="E53" s="354">
        <f>SUM(E54)</f>
        <v>1445</v>
      </c>
      <c r="F53" s="354">
        <f>SUM(F54)</f>
        <v>1445</v>
      </c>
    </row>
    <row r="54" spans="1:6" ht="27" customHeight="1">
      <c r="A54" s="163" t="s">
        <v>426</v>
      </c>
      <c r="B54" s="373" t="s">
        <v>599</v>
      </c>
      <c r="C54" s="373" t="s">
        <v>505</v>
      </c>
      <c r="D54" s="373" t="s">
        <v>425</v>
      </c>
      <c r="E54" s="354">
        <v>1445</v>
      </c>
      <c r="F54" s="354">
        <v>1445</v>
      </c>
    </row>
    <row r="55" spans="1:6" ht="24.75" customHeight="1">
      <c r="A55" s="163" t="s">
        <v>377</v>
      </c>
      <c r="B55" s="373" t="s">
        <v>599</v>
      </c>
      <c r="C55" s="373" t="s">
        <v>769</v>
      </c>
      <c r="D55" s="373"/>
      <c r="E55" s="354">
        <v>120</v>
      </c>
      <c r="F55" s="354">
        <v>120</v>
      </c>
    </row>
    <row r="56" spans="1:6" ht="18" customHeight="1">
      <c r="A56" s="163" t="s">
        <v>422</v>
      </c>
      <c r="B56" s="373" t="s">
        <v>599</v>
      </c>
      <c r="C56" s="373" t="s">
        <v>769</v>
      </c>
      <c r="D56" s="373" t="s">
        <v>421</v>
      </c>
      <c r="E56" s="354">
        <v>120</v>
      </c>
      <c r="F56" s="354">
        <v>120</v>
      </c>
    </row>
    <row r="57" spans="1:6" ht="24" customHeight="1">
      <c r="A57" s="323" t="s">
        <v>99</v>
      </c>
      <c r="B57" s="372" t="s">
        <v>98</v>
      </c>
      <c r="C57" s="372"/>
      <c r="D57" s="373"/>
      <c r="E57" s="458">
        <f>SUM(E58)</f>
        <v>335</v>
      </c>
      <c r="F57" s="458">
        <f>SUM(F58)</f>
        <v>335</v>
      </c>
    </row>
    <row r="58" spans="1:6" ht="24" customHeight="1">
      <c r="A58" s="324" t="s">
        <v>864</v>
      </c>
      <c r="B58" s="373" t="s">
        <v>98</v>
      </c>
      <c r="C58" s="373" t="s">
        <v>506</v>
      </c>
      <c r="D58" s="373"/>
      <c r="E58" s="354">
        <f>SUM(E59,E61)</f>
        <v>335</v>
      </c>
      <c r="F58" s="354">
        <f>SUM(F59,F61)</f>
        <v>335</v>
      </c>
    </row>
    <row r="59" spans="1:6" ht="23.25" customHeight="1">
      <c r="A59" s="324" t="s">
        <v>865</v>
      </c>
      <c r="B59" s="373" t="s">
        <v>98</v>
      </c>
      <c r="C59" s="373" t="s">
        <v>866</v>
      </c>
      <c r="D59" s="372"/>
      <c r="E59" s="354">
        <f>E60</f>
        <v>0</v>
      </c>
      <c r="F59" s="354">
        <f>F60</f>
        <v>0</v>
      </c>
    </row>
    <row r="60" spans="1:6" ht="30" customHeight="1">
      <c r="A60" s="163" t="s">
        <v>422</v>
      </c>
      <c r="B60" s="373" t="s">
        <v>98</v>
      </c>
      <c r="C60" s="373" t="s">
        <v>767</v>
      </c>
      <c r="D60" s="373" t="s">
        <v>421</v>
      </c>
      <c r="E60" s="354">
        <v>0</v>
      </c>
      <c r="F60" s="354">
        <v>0</v>
      </c>
    </row>
    <row r="61" spans="1:6" ht="33" customHeight="1">
      <c r="A61" s="163" t="s">
        <v>863</v>
      </c>
      <c r="B61" s="373" t="s">
        <v>98</v>
      </c>
      <c r="C61" s="373" t="s">
        <v>867</v>
      </c>
      <c r="D61" s="373"/>
      <c r="E61" s="354">
        <f>E62</f>
        <v>335</v>
      </c>
      <c r="F61" s="354">
        <f>F62</f>
        <v>335</v>
      </c>
    </row>
    <row r="62" spans="1:6" ht="39" customHeight="1">
      <c r="A62" s="163" t="s">
        <v>422</v>
      </c>
      <c r="B62" s="373" t="s">
        <v>98</v>
      </c>
      <c r="C62" s="373" t="s">
        <v>767</v>
      </c>
      <c r="D62" s="373" t="s">
        <v>421</v>
      </c>
      <c r="E62" s="354">
        <v>335</v>
      </c>
      <c r="F62" s="354">
        <v>335</v>
      </c>
    </row>
    <row r="63" spans="1:6" ht="23.25" customHeight="1">
      <c r="A63" s="264" t="s">
        <v>52</v>
      </c>
      <c r="B63" s="372" t="s">
        <v>600</v>
      </c>
      <c r="C63" s="372"/>
      <c r="D63" s="372"/>
      <c r="E63" s="458">
        <v>3000</v>
      </c>
      <c r="F63" s="458">
        <v>3000</v>
      </c>
    </row>
    <row r="64" spans="1:6" ht="30" customHeight="1">
      <c r="A64" s="163" t="s">
        <v>24</v>
      </c>
      <c r="B64" s="373" t="s">
        <v>600</v>
      </c>
      <c r="C64" s="373" t="s">
        <v>507</v>
      </c>
      <c r="D64" s="373"/>
      <c r="E64" s="354">
        <v>3000</v>
      </c>
      <c r="F64" s="354">
        <v>3000</v>
      </c>
    </row>
    <row r="65" spans="1:6" ht="23.25" customHeight="1">
      <c r="A65" s="163" t="s">
        <v>52</v>
      </c>
      <c r="B65" s="373" t="s">
        <v>600</v>
      </c>
      <c r="C65" s="373" t="s">
        <v>508</v>
      </c>
      <c r="D65" s="373"/>
      <c r="E65" s="354">
        <f>E66</f>
        <v>3000</v>
      </c>
      <c r="F65" s="354">
        <f>F66</f>
        <v>3000</v>
      </c>
    </row>
    <row r="66" spans="1:6" ht="23.25" customHeight="1">
      <c r="A66" s="163" t="s">
        <v>601</v>
      </c>
      <c r="B66" s="373" t="s">
        <v>600</v>
      </c>
      <c r="C66" s="373" t="s">
        <v>509</v>
      </c>
      <c r="D66" s="373"/>
      <c r="E66" s="354">
        <v>3000</v>
      </c>
      <c r="F66" s="354">
        <v>3000</v>
      </c>
    </row>
    <row r="67" spans="1:6" ht="30.75" customHeight="1">
      <c r="A67" s="307" t="s">
        <v>205</v>
      </c>
      <c r="B67" s="373" t="s">
        <v>600</v>
      </c>
      <c r="C67" s="373" t="s">
        <v>509</v>
      </c>
      <c r="D67" s="373" t="s">
        <v>203</v>
      </c>
      <c r="E67" s="354">
        <v>3000</v>
      </c>
      <c r="F67" s="354">
        <v>3000</v>
      </c>
    </row>
    <row r="68" spans="1:6" ht="33.75" customHeight="1">
      <c r="A68" s="325" t="s">
        <v>465</v>
      </c>
      <c r="B68" s="372" t="s">
        <v>296</v>
      </c>
      <c r="C68" s="372"/>
      <c r="D68" s="372"/>
      <c r="E68" s="458">
        <f>SUM(E70)</f>
        <v>370</v>
      </c>
      <c r="F68" s="458">
        <f>SUM(F70)</f>
        <v>370</v>
      </c>
    </row>
    <row r="69" spans="1:6" ht="33" customHeight="1">
      <c r="A69" s="264" t="s">
        <v>538</v>
      </c>
      <c r="B69" s="373" t="s">
        <v>296</v>
      </c>
      <c r="C69" s="373" t="s">
        <v>510</v>
      </c>
      <c r="D69" s="373"/>
      <c r="E69" s="354">
        <f>E70</f>
        <v>370</v>
      </c>
      <c r="F69" s="354">
        <f>F70</f>
        <v>370</v>
      </c>
    </row>
    <row r="70" spans="1:6" ht="49.5" customHeight="1">
      <c r="A70" s="307" t="s">
        <v>430</v>
      </c>
      <c r="B70" s="373" t="s">
        <v>296</v>
      </c>
      <c r="C70" s="373" t="s">
        <v>511</v>
      </c>
      <c r="D70" s="373"/>
      <c r="E70" s="354">
        <f>E71</f>
        <v>370</v>
      </c>
      <c r="F70" s="354">
        <f>F71</f>
        <v>370</v>
      </c>
    </row>
    <row r="71" spans="1:6" ht="21" customHeight="1">
      <c r="A71" s="163" t="s">
        <v>549</v>
      </c>
      <c r="B71" s="373" t="s">
        <v>296</v>
      </c>
      <c r="C71" s="373" t="s">
        <v>512</v>
      </c>
      <c r="D71" s="373"/>
      <c r="E71" s="354">
        <f>E72+E73</f>
        <v>370</v>
      </c>
      <c r="F71" s="354">
        <f>F72+F73</f>
        <v>370</v>
      </c>
    </row>
    <row r="72" spans="1:6" ht="39.75" customHeight="1">
      <c r="A72" s="163" t="s">
        <v>426</v>
      </c>
      <c r="B72" s="373" t="s">
        <v>296</v>
      </c>
      <c r="C72" s="373" t="s">
        <v>513</v>
      </c>
      <c r="D72" s="373" t="s">
        <v>425</v>
      </c>
      <c r="E72" s="354">
        <v>320</v>
      </c>
      <c r="F72" s="354">
        <v>320</v>
      </c>
    </row>
    <row r="73" spans="1:6" ht="44.25" customHeight="1">
      <c r="A73" s="163" t="s">
        <v>422</v>
      </c>
      <c r="B73" s="373" t="s">
        <v>296</v>
      </c>
      <c r="C73" s="373" t="s">
        <v>513</v>
      </c>
      <c r="D73" s="373" t="s">
        <v>421</v>
      </c>
      <c r="E73" s="354">
        <v>50</v>
      </c>
      <c r="F73" s="354">
        <v>50</v>
      </c>
    </row>
    <row r="74" spans="1:6" ht="30.75" customHeight="1">
      <c r="A74" s="325" t="s">
        <v>604</v>
      </c>
      <c r="B74" s="372" t="s">
        <v>605</v>
      </c>
      <c r="C74" s="372"/>
      <c r="D74" s="372"/>
      <c r="E74" s="458">
        <f>SUM(E75)</f>
        <v>2776</v>
      </c>
      <c r="F74" s="458">
        <f>SUM(F75)</f>
        <v>2881</v>
      </c>
    </row>
    <row r="75" spans="1:6" ht="33.75" customHeight="1">
      <c r="A75" s="307" t="s">
        <v>24</v>
      </c>
      <c r="B75" s="373" t="s">
        <v>606</v>
      </c>
      <c r="C75" s="373" t="s">
        <v>644</v>
      </c>
      <c r="D75" s="373"/>
      <c r="E75" s="354">
        <f>E76+E79</f>
        <v>2776</v>
      </c>
      <c r="F75" s="354">
        <f>F76+F79</f>
        <v>2881</v>
      </c>
    </row>
    <row r="76" spans="1:6" ht="27.75" customHeight="1">
      <c r="A76" s="307" t="s">
        <v>192</v>
      </c>
      <c r="B76" s="373" t="s">
        <v>606</v>
      </c>
      <c r="C76" s="373" t="s">
        <v>525</v>
      </c>
      <c r="D76" s="373"/>
      <c r="E76" s="354">
        <f>E77</f>
        <v>1576</v>
      </c>
      <c r="F76" s="354">
        <f>F77</f>
        <v>1681</v>
      </c>
    </row>
    <row r="77" spans="1:6" ht="22.5" customHeight="1">
      <c r="A77" s="307" t="s">
        <v>436</v>
      </c>
      <c r="B77" s="373" t="s">
        <v>606</v>
      </c>
      <c r="C77" s="373" t="s">
        <v>645</v>
      </c>
      <c r="D77" s="373"/>
      <c r="E77" s="354">
        <f>E78</f>
        <v>1576</v>
      </c>
      <c r="F77" s="354">
        <f>F78</f>
        <v>1681</v>
      </c>
    </row>
    <row r="78" spans="1:6" ht="32.25" customHeight="1">
      <c r="A78" s="307" t="s">
        <v>208</v>
      </c>
      <c r="B78" s="373" t="s">
        <v>606</v>
      </c>
      <c r="C78" s="373" t="s">
        <v>645</v>
      </c>
      <c r="D78" s="373" t="s">
        <v>209</v>
      </c>
      <c r="E78" s="354">
        <v>1576</v>
      </c>
      <c r="F78" s="354">
        <v>1681</v>
      </c>
    </row>
    <row r="79" spans="1:6" ht="36.75" customHeight="1">
      <c r="A79" s="307" t="s">
        <v>193</v>
      </c>
      <c r="B79" s="373" t="s">
        <v>606</v>
      </c>
      <c r="C79" s="373" t="s">
        <v>646</v>
      </c>
      <c r="D79" s="373"/>
      <c r="E79" s="354">
        <f>E80</f>
        <v>1200</v>
      </c>
      <c r="F79" s="354">
        <f>F80</f>
        <v>1200</v>
      </c>
    </row>
    <row r="80" spans="1:6" ht="36.75" customHeight="1">
      <c r="A80" s="307" t="s">
        <v>436</v>
      </c>
      <c r="B80" s="373" t="s">
        <v>606</v>
      </c>
      <c r="C80" s="373" t="s">
        <v>647</v>
      </c>
      <c r="D80" s="373"/>
      <c r="E80" s="354">
        <f>E81</f>
        <v>1200</v>
      </c>
      <c r="F80" s="354">
        <f>F81</f>
        <v>1200</v>
      </c>
    </row>
    <row r="81" spans="1:6" ht="21" customHeight="1">
      <c r="A81" s="307" t="s">
        <v>208</v>
      </c>
      <c r="B81" s="373" t="s">
        <v>606</v>
      </c>
      <c r="C81" s="373" t="s">
        <v>647</v>
      </c>
      <c r="D81" s="373" t="s">
        <v>209</v>
      </c>
      <c r="E81" s="354">
        <v>1200</v>
      </c>
      <c r="F81" s="354">
        <v>1200</v>
      </c>
    </row>
    <row r="82" spans="1:6" ht="31.5" customHeight="1">
      <c r="A82" s="325" t="s">
        <v>343</v>
      </c>
      <c r="B82" s="372" t="s">
        <v>344</v>
      </c>
      <c r="C82" s="372"/>
      <c r="D82" s="372"/>
      <c r="E82" s="458">
        <f>E83+E90</f>
        <v>6721</v>
      </c>
      <c r="F82" s="458">
        <f>F83+F90</f>
        <v>6371</v>
      </c>
    </row>
    <row r="83" spans="1:6" ht="42.75" customHeight="1">
      <c r="A83" s="325" t="s">
        <v>318</v>
      </c>
      <c r="B83" s="372" t="s">
        <v>423</v>
      </c>
      <c r="C83" s="372"/>
      <c r="D83" s="372"/>
      <c r="E83" s="458">
        <f>E84</f>
        <v>5996</v>
      </c>
      <c r="F83" s="458">
        <f>SUM(F85)</f>
        <v>5996</v>
      </c>
    </row>
    <row r="84" spans="1:6" ht="38.25" customHeight="1">
      <c r="A84" s="325" t="s">
        <v>1241</v>
      </c>
      <c r="B84" s="372" t="s">
        <v>423</v>
      </c>
      <c r="C84" s="372" t="s">
        <v>530</v>
      </c>
      <c r="D84" s="373"/>
      <c r="E84" s="354">
        <f>SUM(E86)</f>
        <v>5996</v>
      </c>
      <c r="F84" s="354">
        <f>SUM(F85)</f>
        <v>5996</v>
      </c>
    </row>
    <row r="85" spans="1:6" ht="45" customHeight="1">
      <c r="A85" s="327" t="s">
        <v>684</v>
      </c>
      <c r="B85" s="373" t="s">
        <v>423</v>
      </c>
      <c r="C85" s="373" t="s">
        <v>691</v>
      </c>
      <c r="D85" s="373"/>
      <c r="E85" s="354">
        <f>E86</f>
        <v>5996</v>
      </c>
      <c r="F85" s="354">
        <f>SUM(F86)</f>
        <v>5996</v>
      </c>
    </row>
    <row r="86" spans="1:6" ht="35.25" customHeight="1">
      <c r="A86" s="329" t="s">
        <v>382</v>
      </c>
      <c r="B86" s="373" t="s">
        <v>423</v>
      </c>
      <c r="C86" s="373" t="s">
        <v>692</v>
      </c>
      <c r="D86" s="373"/>
      <c r="E86" s="354">
        <f>SUM(E87:E89)</f>
        <v>5996</v>
      </c>
      <c r="F86" s="354">
        <f>SUM(F87:F89)</f>
        <v>5996</v>
      </c>
    </row>
    <row r="87" spans="1:6" ht="28.5" customHeight="1">
      <c r="A87" s="163" t="s">
        <v>314</v>
      </c>
      <c r="B87" s="373" t="s">
        <v>423</v>
      </c>
      <c r="C87" s="373" t="s">
        <v>692</v>
      </c>
      <c r="D87" s="373" t="s">
        <v>311</v>
      </c>
      <c r="E87" s="354">
        <v>4588</v>
      </c>
      <c r="F87" s="354">
        <v>4588</v>
      </c>
    </row>
    <row r="88" spans="1:6" ht="45" customHeight="1">
      <c r="A88" s="163" t="s">
        <v>422</v>
      </c>
      <c r="B88" s="376" t="s">
        <v>423</v>
      </c>
      <c r="C88" s="373" t="s">
        <v>692</v>
      </c>
      <c r="D88" s="376" t="s">
        <v>421</v>
      </c>
      <c r="E88" s="463">
        <v>1388</v>
      </c>
      <c r="F88" s="463">
        <v>1388</v>
      </c>
    </row>
    <row r="89" spans="1:6" ht="30" customHeight="1">
      <c r="A89" s="163" t="s">
        <v>53</v>
      </c>
      <c r="B89" s="376" t="s">
        <v>423</v>
      </c>
      <c r="C89" s="373" t="s">
        <v>692</v>
      </c>
      <c r="D89" s="376" t="s">
        <v>438</v>
      </c>
      <c r="E89" s="463">
        <v>20</v>
      </c>
      <c r="F89" s="463">
        <v>20</v>
      </c>
    </row>
    <row r="90" spans="1:6" ht="33.75" customHeight="1">
      <c r="A90" s="264" t="s">
        <v>897</v>
      </c>
      <c r="B90" s="378" t="s">
        <v>147</v>
      </c>
      <c r="C90" s="372" t="s">
        <v>898</v>
      </c>
      <c r="D90" s="376"/>
      <c r="E90" s="464">
        <f>SUM(E91,E95,E99,E103)</f>
        <v>725</v>
      </c>
      <c r="F90" s="464">
        <f>SUM(F91,F95,F99,F103)</f>
        <v>375</v>
      </c>
    </row>
    <row r="91" spans="1:6" ht="38.25">
      <c r="A91" s="326" t="s">
        <v>1269</v>
      </c>
      <c r="B91" s="372" t="s">
        <v>147</v>
      </c>
      <c r="C91" s="372" t="s">
        <v>514</v>
      </c>
      <c r="D91" s="372"/>
      <c r="E91" s="458">
        <f>SUM(E93)</f>
        <v>450</v>
      </c>
      <c r="F91" s="458">
        <f>SUM(F93)</f>
        <v>100</v>
      </c>
    </row>
    <row r="92" spans="1:6" ht="25.5">
      <c r="A92" s="327" t="s">
        <v>680</v>
      </c>
      <c r="B92" s="373" t="s">
        <v>147</v>
      </c>
      <c r="C92" s="373" t="s">
        <v>693</v>
      </c>
      <c r="D92" s="372"/>
      <c r="E92" s="354">
        <f>SUM(E93)</f>
        <v>450</v>
      </c>
      <c r="F92" s="354">
        <f>SUM(F93)</f>
        <v>100</v>
      </c>
    </row>
    <row r="93" spans="1:6" ht="38.25">
      <c r="A93" s="327" t="s">
        <v>773</v>
      </c>
      <c r="B93" s="373" t="s">
        <v>147</v>
      </c>
      <c r="C93" s="373" t="s">
        <v>694</v>
      </c>
      <c r="D93" s="373"/>
      <c r="E93" s="354">
        <f>SUM(E94)</f>
        <v>450</v>
      </c>
      <c r="F93" s="354">
        <f>SUM(F94)</f>
        <v>100</v>
      </c>
    </row>
    <row r="94" spans="1:6" ht="33.75" customHeight="1">
      <c r="A94" s="163" t="s">
        <v>422</v>
      </c>
      <c r="B94" s="373" t="s">
        <v>147</v>
      </c>
      <c r="C94" s="373" t="s">
        <v>694</v>
      </c>
      <c r="D94" s="373" t="s">
        <v>421</v>
      </c>
      <c r="E94" s="354">
        <v>450</v>
      </c>
      <c r="F94" s="354">
        <v>100</v>
      </c>
    </row>
    <row r="95" spans="1:6" ht="19.5" customHeight="1">
      <c r="A95" s="326" t="s">
        <v>1270</v>
      </c>
      <c r="B95" s="372" t="s">
        <v>147</v>
      </c>
      <c r="C95" s="372" t="s">
        <v>515</v>
      </c>
      <c r="D95" s="372"/>
      <c r="E95" s="458">
        <f>SUM(E97)</f>
        <v>55</v>
      </c>
      <c r="F95" s="458">
        <f>SUM(F97)</f>
        <v>55</v>
      </c>
    </row>
    <row r="96" spans="1:6" ht="29.25" customHeight="1">
      <c r="A96" s="327" t="s">
        <v>679</v>
      </c>
      <c r="B96" s="373" t="s">
        <v>147</v>
      </c>
      <c r="C96" s="373" t="s">
        <v>695</v>
      </c>
      <c r="D96" s="372"/>
      <c r="E96" s="354">
        <f>SUM(E97)</f>
        <v>55</v>
      </c>
      <c r="F96" s="463">
        <f>SUM(F97)</f>
        <v>55</v>
      </c>
    </row>
    <row r="97" spans="1:6" ht="29.25" customHeight="1">
      <c r="A97" s="327" t="s">
        <v>774</v>
      </c>
      <c r="B97" s="373" t="s">
        <v>147</v>
      </c>
      <c r="C97" s="373" t="s">
        <v>696</v>
      </c>
      <c r="D97" s="373"/>
      <c r="E97" s="354">
        <f>SUM(E98)</f>
        <v>55</v>
      </c>
      <c r="F97" s="354">
        <f>SUM(F98)</f>
        <v>55</v>
      </c>
    </row>
    <row r="98" spans="1:6" ht="41.25" customHeight="1">
      <c r="A98" s="163" t="s">
        <v>422</v>
      </c>
      <c r="B98" s="373" t="s">
        <v>147</v>
      </c>
      <c r="C98" s="373" t="s">
        <v>696</v>
      </c>
      <c r="D98" s="373" t="s">
        <v>421</v>
      </c>
      <c r="E98" s="354">
        <v>55</v>
      </c>
      <c r="F98" s="354">
        <v>55</v>
      </c>
    </row>
    <row r="99" spans="1:6" ht="36.75" customHeight="1">
      <c r="A99" s="326" t="s">
        <v>775</v>
      </c>
      <c r="B99" s="372" t="s">
        <v>147</v>
      </c>
      <c r="C99" s="372" t="s">
        <v>516</v>
      </c>
      <c r="D99" s="372"/>
      <c r="E99" s="458">
        <f>SUM(E101)</f>
        <v>120</v>
      </c>
      <c r="F99" s="458">
        <f>SUM(F101)</f>
        <v>120</v>
      </c>
    </row>
    <row r="100" spans="1:6" ht="31.5" customHeight="1">
      <c r="A100" s="327" t="s">
        <v>681</v>
      </c>
      <c r="B100" s="373" t="s">
        <v>147</v>
      </c>
      <c r="C100" s="373" t="s">
        <v>753</v>
      </c>
      <c r="D100" s="372"/>
      <c r="E100" s="354">
        <f>SUM(E101)</f>
        <v>120</v>
      </c>
      <c r="F100" s="354">
        <f>SUM(F101)</f>
        <v>120</v>
      </c>
    </row>
    <row r="101" spans="1:6" ht="21.75" customHeight="1">
      <c r="A101" s="327" t="s">
        <v>877</v>
      </c>
      <c r="B101" s="373" t="s">
        <v>147</v>
      </c>
      <c r="C101" s="373" t="s">
        <v>748</v>
      </c>
      <c r="D101" s="373"/>
      <c r="E101" s="354">
        <f>SUM(E102)</f>
        <v>120</v>
      </c>
      <c r="F101" s="354">
        <f>F102</f>
        <v>120</v>
      </c>
    </row>
    <row r="102" spans="1:6" ht="36.75" customHeight="1">
      <c r="A102" s="163" t="s">
        <v>422</v>
      </c>
      <c r="B102" s="373" t="s">
        <v>147</v>
      </c>
      <c r="C102" s="373" t="s">
        <v>748</v>
      </c>
      <c r="D102" s="373" t="s">
        <v>421</v>
      </c>
      <c r="E102" s="354">
        <v>120</v>
      </c>
      <c r="F102" s="354">
        <v>120</v>
      </c>
    </row>
    <row r="103" spans="1:6" ht="24.75" customHeight="1">
      <c r="A103" s="326" t="s">
        <v>1271</v>
      </c>
      <c r="B103" s="372" t="s">
        <v>147</v>
      </c>
      <c r="C103" s="372" t="s">
        <v>517</v>
      </c>
      <c r="D103" s="372"/>
      <c r="E103" s="458">
        <f>SUM(E105)</f>
        <v>100</v>
      </c>
      <c r="F103" s="458">
        <f>SUM(F105)</f>
        <v>100</v>
      </c>
    </row>
    <row r="104" spans="1:6" ht="27" customHeight="1">
      <c r="A104" s="327" t="s">
        <v>682</v>
      </c>
      <c r="B104" s="373" t="s">
        <v>147</v>
      </c>
      <c r="C104" s="373" t="s">
        <v>697</v>
      </c>
      <c r="D104" s="372"/>
      <c r="E104" s="354">
        <f>SUM(E105)</f>
        <v>100</v>
      </c>
      <c r="F104" s="458">
        <f>SUM(F105)</f>
        <v>100</v>
      </c>
    </row>
    <row r="105" spans="1:6" ht="38.25" customHeight="1">
      <c r="A105" s="327" t="s">
        <v>776</v>
      </c>
      <c r="B105" s="373" t="s">
        <v>147</v>
      </c>
      <c r="C105" s="373" t="s">
        <v>698</v>
      </c>
      <c r="D105" s="373"/>
      <c r="E105" s="354">
        <f>SUM(E106)</f>
        <v>100</v>
      </c>
      <c r="F105" s="354">
        <f>SUM(F106)</f>
        <v>100</v>
      </c>
    </row>
    <row r="106" spans="1:6" ht="33" customHeight="1">
      <c r="A106" s="163" t="s">
        <v>422</v>
      </c>
      <c r="B106" s="373" t="s">
        <v>147</v>
      </c>
      <c r="C106" s="373" t="s">
        <v>698</v>
      </c>
      <c r="D106" s="373" t="s">
        <v>421</v>
      </c>
      <c r="E106" s="354">
        <v>100</v>
      </c>
      <c r="F106" s="354">
        <v>100</v>
      </c>
    </row>
    <row r="107" spans="1:6" ht="33.75" customHeight="1">
      <c r="A107" s="264" t="s">
        <v>345</v>
      </c>
      <c r="B107" s="378" t="s">
        <v>346</v>
      </c>
      <c r="C107" s="378"/>
      <c r="D107" s="378"/>
      <c r="E107" s="464">
        <f>SUM(E110,E118,E129)+E108</f>
        <v>27277</v>
      </c>
      <c r="F107" s="464">
        <f>SUM(F110,F118,F129)+F108</f>
        <v>26667</v>
      </c>
    </row>
    <row r="108" spans="1:6" ht="33" hidden="1" customHeight="1">
      <c r="A108" s="326" t="s">
        <v>1201</v>
      </c>
      <c r="B108" s="380" t="s">
        <v>1183</v>
      </c>
      <c r="C108" s="380"/>
      <c r="D108" s="378"/>
      <c r="E108" s="464">
        <f>E109</f>
        <v>0</v>
      </c>
      <c r="F108" s="354">
        <v>0</v>
      </c>
    </row>
    <row r="109" spans="1:6" ht="27.75" hidden="1" customHeight="1">
      <c r="A109" s="163" t="s">
        <v>422</v>
      </c>
      <c r="B109" s="381" t="s">
        <v>1183</v>
      </c>
      <c r="C109" s="381" t="s">
        <v>1200</v>
      </c>
      <c r="D109" s="376" t="s">
        <v>421</v>
      </c>
      <c r="E109" s="463">
        <v>0</v>
      </c>
      <c r="F109" s="354">
        <v>0</v>
      </c>
    </row>
    <row r="110" spans="1:6" ht="42" customHeight="1">
      <c r="A110" s="264" t="s">
        <v>542</v>
      </c>
      <c r="B110" s="372" t="s">
        <v>628</v>
      </c>
      <c r="C110" s="372"/>
      <c r="D110" s="378"/>
      <c r="E110" s="464">
        <f>SUM(E111)</f>
        <v>5605</v>
      </c>
      <c r="F110" s="464">
        <f>SUM(F111)</f>
        <v>5605</v>
      </c>
    </row>
    <row r="111" spans="1:6" ht="25.5" customHeight="1">
      <c r="A111" s="264" t="s">
        <v>539</v>
      </c>
      <c r="B111" s="372" t="s">
        <v>628</v>
      </c>
      <c r="C111" s="372" t="s">
        <v>497</v>
      </c>
      <c r="D111" s="372"/>
      <c r="E111" s="458">
        <f>SUM(E112)</f>
        <v>5605</v>
      </c>
      <c r="F111" s="458">
        <f>SUM(F112)</f>
        <v>5605</v>
      </c>
    </row>
    <row r="112" spans="1:6" ht="45" customHeight="1">
      <c r="A112" s="163" t="s">
        <v>309</v>
      </c>
      <c r="B112" s="373" t="s">
        <v>628</v>
      </c>
      <c r="C112" s="373" t="s">
        <v>526</v>
      </c>
      <c r="D112" s="373"/>
      <c r="E112" s="354">
        <f>SUM(E113,E115)</f>
        <v>5605</v>
      </c>
      <c r="F112" s="354">
        <f>SUM(F113,F115)</f>
        <v>5605</v>
      </c>
    </row>
    <row r="113" spans="1:6" ht="25.5" customHeight="1">
      <c r="A113" s="163" t="s">
        <v>424</v>
      </c>
      <c r="B113" s="373" t="s">
        <v>628</v>
      </c>
      <c r="C113" s="373" t="s">
        <v>527</v>
      </c>
      <c r="D113" s="373"/>
      <c r="E113" s="354">
        <f>SUM(E114)</f>
        <v>4825</v>
      </c>
      <c r="F113" s="354">
        <f>SUM(F114)</f>
        <v>4825</v>
      </c>
    </row>
    <row r="114" spans="1:6" ht="30.75" customHeight="1">
      <c r="A114" s="163" t="s">
        <v>426</v>
      </c>
      <c r="B114" s="373" t="s">
        <v>628</v>
      </c>
      <c r="C114" s="373" t="s">
        <v>527</v>
      </c>
      <c r="D114" s="373" t="s">
        <v>425</v>
      </c>
      <c r="E114" s="354">
        <v>4825</v>
      </c>
      <c r="F114" s="354">
        <v>4825</v>
      </c>
    </row>
    <row r="115" spans="1:6" ht="29.25" customHeight="1">
      <c r="A115" s="163" t="s">
        <v>427</v>
      </c>
      <c r="B115" s="373" t="s">
        <v>628</v>
      </c>
      <c r="C115" s="373" t="s">
        <v>528</v>
      </c>
      <c r="D115" s="373"/>
      <c r="E115" s="354">
        <f>SUM(E116:E117)</f>
        <v>780</v>
      </c>
      <c r="F115" s="354">
        <f>SUM(F116:F117)</f>
        <v>780</v>
      </c>
    </row>
    <row r="116" spans="1:6" ht="45.75" customHeight="1">
      <c r="A116" s="163" t="s">
        <v>422</v>
      </c>
      <c r="B116" s="373" t="s">
        <v>628</v>
      </c>
      <c r="C116" s="373" t="s">
        <v>528</v>
      </c>
      <c r="D116" s="373" t="s">
        <v>421</v>
      </c>
      <c r="E116" s="354">
        <v>740</v>
      </c>
      <c r="F116" s="354">
        <v>740</v>
      </c>
    </row>
    <row r="117" spans="1:6" ht="32.25" customHeight="1">
      <c r="A117" s="163" t="s">
        <v>53</v>
      </c>
      <c r="B117" s="373" t="s">
        <v>628</v>
      </c>
      <c r="C117" s="373" t="s">
        <v>528</v>
      </c>
      <c r="D117" s="373" t="s">
        <v>438</v>
      </c>
      <c r="E117" s="354">
        <v>40</v>
      </c>
      <c r="F117" s="354">
        <v>40</v>
      </c>
    </row>
    <row r="118" spans="1:6" ht="37.5" customHeight="1">
      <c r="A118" s="264" t="s">
        <v>270</v>
      </c>
      <c r="B118" s="372" t="s">
        <v>271</v>
      </c>
      <c r="C118" s="372"/>
      <c r="D118" s="372"/>
      <c r="E118" s="458">
        <f>SUM(E119)+E126</f>
        <v>21062</v>
      </c>
      <c r="F118" s="458">
        <f t="shared" ref="F118" si="0">SUM(F119)</f>
        <v>21062</v>
      </c>
    </row>
    <row r="119" spans="1:6" ht="42" customHeight="1">
      <c r="A119" s="264" t="s">
        <v>1242</v>
      </c>
      <c r="B119" s="372" t="s">
        <v>271</v>
      </c>
      <c r="C119" s="372" t="s">
        <v>531</v>
      </c>
      <c r="D119" s="372"/>
      <c r="E119" s="458">
        <f>E120</f>
        <v>21062</v>
      </c>
      <c r="F119" s="458">
        <f>F120</f>
        <v>21062</v>
      </c>
    </row>
    <row r="120" spans="1:6" ht="25.5">
      <c r="A120" s="327" t="s">
        <v>875</v>
      </c>
      <c r="B120" s="373" t="s">
        <v>271</v>
      </c>
      <c r="C120" s="373" t="s">
        <v>701</v>
      </c>
      <c r="D120" s="372"/>
      <c r="E120" s="354">
        <f>E121+E125</f>
        <v>21062</v>
      </c>
      <c r="F120" s="354">
        <f>F121+F125</f>
        <v>21062</v>
      </c>
    </row>
    <row r="121" spans="1:6" ht="34.5" customHeight="1">
      <c r="A121" s="330" t="s">
        <v>700</v>
      </c>
      <c r="B121" s="373" t="s">
        <v>271</v>
      </c>
      <c r="C121" s="373" t="s">
        <v>702</v>
      </c>
      <c r="D121" s="373"/>
      <c r="E121" s="354">
        <f>E122+E124</f>
        <v>21062</v>
      </c>
      <c r="F121" s="354">
        <f>F122+F124</f>
        <v>21062</v>
      </c>
    </row>
    <row r="122" spans="1:6" ht="48" customHeight="1">
      <c r="A122" s="163" t="s">
        <v>422</v>
      </c>
      <c r="B122" s="373" t="s">
        <v>271</v>
      </c>
      <c r="C122" s="373" t="s">
        <v>702</v>
      </c>
      <c r="D122" s="373" t="s">
        <v>421</v>
      </c>
      <c r="E122" s="354">
        <v>18562</v>
      </c>
      <c r="F122" s="354">
        <v>18562</v>
      </c>
    </row>
    <row r="123" spans="1:6" ht="45" customHeight="1">
      <c r="A123" s="163" t="s">
        <v>23</v>
      </c>
      <c r="B123" s="373" t="s">
        <v>271</v>
      </c>
      <c r="C123" s="373" t="s">
        <v>751</v>
      </c>
      <c r="D123" s="373"/>
      <c r="E123" s="354">
        <f>E124</f>
        <v>2500</v>
      </c>
      <c r="F123" s="354">
        <f>F124</f>
        <v>2500</v>
      </c>
    </row>
    <row r="124" spans="1:6" ht="54.75" customHeight="1">
      <c r="A124" s="163" t="s">
        <v>422</v>
      </c>
      <c r="B124" s="373" t="s">
        <v>271</v>
      </c>
      <c r="C124" s="373" t="s">
        <v>751</v>
      </c>
      <c r="D124" s="373" t="s">
        <v>421</v>
      </c>
      <c r="E124" s="354">
        <v>2500</v>
      </c>
      <c r="F124" s="354">
        <v>2500</v>
      </c>
    </row>
    <row r="125" spans="1:6" ht="45" customHeight="1">
      <c r="A125" s="163" t="s">
        <v>1011</v>
      </c>
      <c r="B125" s="375" t="s">
        <v>271</v>
      </c>
      <c r="C125" s="373" t="s">
        <v>1012</v>
      </c>
      <c r="D125" s="373" t="s">
        <v>421</v>
      </c>
      <c r="E125" s="354">
        <v>0</v>
      </c>
      <c r="F125" s="354">
        <v>0</v>
      </c>
    </row>
    <row r="126" spans="1:6" ht="37.5" hidden="1" customHeight="1">
      <c r="A126" s="264" t="s">
        <v>1170</v>
      </c>
      <c r="B126" s="382" t="s">
        <v>271</v>
      </c>
      <c r="C126" s="372" t="s">
        <v>1172</v>
      </c>
      <c r="D126" s="372"/>
      <c r="E126" s="354">
        <f>E127</f>
        <v>0</v>
      </c>
      <c r="F126" s="354">
        <v>0</v>
      </c>
    </row>
    <row r="127" spans="1:6" ht="40.5" hidden="1" customHeight="1">
      <c r="A127" s="163" t="s">
        <v>1171</v>
      </c>
      <c r="B127" s="375" t="s">
        <v>271</v>
      </c>
      <c r="C127" s="373"/>
      <c r="D127" s="373"/>
      <c r="E127" s="354">
        <f>E128</f>
        <v>0</v>
      </c>
      <c r="F127" s="354">
        <v>0</v>
      </c>
    </row>
    <row r="128" spans="1:6" ht="21.75" hidden="1" customHeight="1">
      <c r="A128" s="163" t="s">
        <v>422</v>
      </c>
      <c r="B128" s="375" t="s">
        <v>271</v>
      </c>
      <c r="C128" s="373"/>
      <c r="D128" s="373" t="s">
        <v>421</v>
      </c>
      <c r="E128" s="354">
        <v>0</v>
      </c>
      <c r="F128" s="354">
        <f t="shared" ref="F128:F131" si="1">SUM(F129)</f>
        <v>0</v>
      </c>
    </row>
    <row r="129" spans="1:6" ht="46.5" hidden="1" customHeight="1">
      <c r="A129" s="328" t="s">
        <v>140</v>
      </c>
      <c r="B129" s="372" t="s">
        <v>602</v>
      </c>
      <c r="C129" s="372"/>
      <c r="D129" s="372"/>
      <c r="E129" s="354">
        <f>SUM(E130,E134,E138,E142)</f>
        <v>610</v>
      </c>
      <c r="F129" s="354">
        <f t="shared" si="1"/>
        <v>0</v>
      </c>
    </row>
    <row r="130" spans="1:6" ht="44.25" hidden="1" customHeight="1">
      <c r="A130" s="328" t="s">
        <v>1256</v>
      </c>
      <c r="B130" s="372" t="s">
        <v>602</v>
      </c>
      <c r="C130" s="372"/>
      <c r="D130" s="372"/>
      <c r="E130" s="354">
        <f>SUM(E132)</f>
        <v>0</v>
      </c>
      <c r="F130" s="354">
        <f t="shared" si="1"/>
        <v>0</v>
      </c>
    </row>
    <row r="131" spans="1:6" ht="30" hidden="1" customHeight="1">
      <c r="A131" s="163" t="s">
        <v>686</v>
      </c>
      <c r="B131" s="373" t="s">
        <v>602</v>
      </c>
      <c r="C131" s="373"/>
      <c r="D131" s="372"/>
      <c r="E131" s="354">
        <f>SUM(E132)</f>
        <v>0</v>
      </c>
      <c r="F131" s="354">
        <f t="shared" si="1"/>
        <v>0</v>
      </c>
    </row>
    <row r="132" spans="1:6" ht="32.25" hidden="1" customHeight="1">
      <c r="A132" s="267" t="s">
        <v>461</v>
      </c>
      <c r="B132" s="373" t="s">
        <v>602</v>
      </c>
      <c r="C132" s="373"/>
      <c r="D132" s="373"/>
      <c r="E132" s="354">
        <f>SUM(E133)</f>
        <v>0</v>
      </c>
      <c r="F132" s="354">
        <v>0</v>
      </c>
    </row>
    <row r="133" spans="1:6" ht="44.25" hidden="1" customHeight="1">
      <c r="A133" s="267" t="s">
        <v>422</v>
      </c>
      <c r="B133" s="373" t="s">
        <v>602</v>
      </c>
      <c r="C133" s="373"/>
      <c r="D133" s="373" t="s">
        <v>421</v>
      </c>
      <c r="E133" s="354">
        <v>0</v>
      </c>
      <c r="F133" s="354">
        <v>0</v>
      </c>
    </row>
    <row r="134" spans="1:6" ht="43.5" customHeight="1">
      <c r="A134" s="328" t="s">
        <v>1304</v>
      </c>
      <c r="B134" s="372" t="s">
        <v>602</v>
      </c>
      <c r="C134" s="372" t="s">
        <v>518</v>
      </c>
      <c r="D134" s="372"/>
      <c r="E134" s="458">
        <f t="shared" ref="E134:F136" si="2">SUM(E135)</f>
        <v>100</v>
      </c>
      <c r="F134" s="458">
        <f t="shared" si="2"/>
        <v>100</v>
      </c>
    </row>
    <row r="135" spans="1:6" ht="36" customHeight="1">
      <c r="A135" s="163" t="s">
        <v>705</v>
      </c>
      <c r="B135" s="373" t="s">
        <v>602</v>
      </c>
      <c r="C135" s="373" t="s">
        <v>706</v>
      </c>
      <c r="D135" s="372"/>
      <c r="E135" s="354">
        <f t="shared" si="2"/>
        <v>100</v>
      </c>
      <c r="F135" s="354">
        <f t="shared" si="2"/>
        <v>100</v>
      </c>
    </row>
    <row r="136" spans="1:6" ht="19.5" customHeight="1">
      <c r="A136" s="267" t="s">
        <v>12</v>
      </c>
      <c r="B136" s="373" t="s">
        <v>602</v>
      </c>
      <c r="C136" s="373" t="s">
        <v>707</v>
      </c>
      <c r="D136" s="373"/>
      <c r="E136" s="354">
        <f t="shared" si="2"/>
        <v>100</v>
      </c>
      <c r="F136" s="354">
        <f t="shared" si="2"/>
        <v>100</v>
      </c>
    </row>
    <row r="137" spans="1:6" ht="31.5" customHeight="1">
      <c r="A137" s="329" t="s">
        <v>197</v>
      </c>
      <c r="B137" s="373" t="s">
        <v>602</v>
      </c>
      <c r="C137" s="373" t="s">
        <v>707</v>
      </c>
      <c r="D137" s="373" t="s">
        <v>834</v>
      </c>
      <c r="E137" s="354">
        <v>100</v>
      </c>
      <c r="F137" s="354">
        <v>100</v>
      </c>
    </row>
    <row r="138" spans="1:6" ht="47.25" customHeight="1">
      <c r="A138" s="438" t="s">
        <v>1262</v>
      </c>
      <c r="B138" s="372" t="s">
        <v>602</v>
      </c>
      <c r="C138" s="372" t="s">
        <v>519</v>
      </c>
      <c r="D138" s="383"/>
      <c r="E138" s="471">
        <f>SUM(E140)</f>
        <v>500</v>
      </c>
      <c r="F138" s="471">
        <f>SUM(F140)</f>
        <v>500</v>
      </c>
    </row>
    <row r="139" spans="1:6" ht="36" customHeight="1">
      <c r="A139" s="163" t="s">
        <v>685</v>
      </c>
      <c r="B139" s="373" t="s">
        <v>602</v>
      </c>
      <c r="C139" s="373" t="s">
        <v>708</v>
      </c>
      <c r="D139" s="383"/>
      <c r="E139" s="472">
        <f>SUM(E140)</f>
        <v>500</v>
      </c>
      <c r="F139" s="472">
        <f>SUM(F140)</f>
        <v>500</v>
      </c>
    </row>
    <row r="140" spans="1:6" ht="42" customHeight="1">
      <c r="A140" s="310" t="s">
        <v>1290</v>
      </c>
      <c r="B140" s="373" t="s">
        <v>602</v>
      </c>
      <c r="C140" s="373" t="s">
        <v>709</v>
      </c>
      <c r="D140" s="385"/>
      <c r="E140" s="472">
        <f>SUM(E141)</f>
        <v>500</v>
      </c>
      <c r="F140" s="472">
        <f>SUM(F141)</f>
        <v>500</v>
      </c>
    </row>
    <row r="141" spans="1:6" ht="39" customHeight="1">
      <c r="A141" s="329" t="s">
        <v>197</v>
      </c>
      <c r="B141" s="373" t="s">
        <v>602</v>
      </c>
      <c r="C141" s="373" t="s">
        <v>709</v>
      </c>
      <c r="D141" s="373" t="s">
        <v>834</v>
      </c>
      <c r="E141" s="354">
        <v>500</v>
      </c>
      <c r="F141" s="354">
        <v>500</v>
      </c>
    </row>
    <row r="142" spans="1:6" ht="51.75" customHeight="1">
      <c r="A142" s="153" t="s">
        <v>1264</v>
      </c>
      <c r="B142" s="375" t="s">
        <v>602</v>
      </c>
      <c r="C142" s="373" t="s">
        <v>868</v>
      </c>
      <c r="D142" s="373"/>
      <c r="E142" s="354">
        <f>SUM(E143)</f>
        <v>10</v>
      </c>
      <c r="F142" s="354">
        <f t="shared" ref="F142:F143" si="3">SUM(F143)</f>
        <v>10</v>
      </c>
    </row>
    <row r="143" spans="1:6" ht="33.75" customHeight="1">
      <c r="A143" s="329" t="s">
        <v>873</v>
      </c>
      <c r="B143" s="375" t="s">
        <v>602</v>
      </c>
      <c r="C143" s="373" t="s">
        <v>868</v>
      </c>
      <c r="D143" s="373"/>
      <c r="E143" s="354">
        <f>SUM(E144)</f>
        <v>10</v>
      </c>
      <c r="F143" s="354">
        <f t="shared" si="3"/>
        <v>10</v>
      </c>
    </row>
    <row r="144" spans="1:6" ht="30" customHeight="1">
      <c r="A144" s="267" t="s">
        <v>422</v>
      </c>
      <c r="B144" s="375" t="s">
        <v>602</v>
      </c>
      <c r="C144" s="373" t="s">
        <v>868</v>
      </c>
      <c r="D144" s="373" t="s">
        <v>421</v>
      </c>
      <c r="E144" s="354">
        <v>10</v>
      </c>
      <c r="F144" s="354">
        <v>10</v>
      </c>
    </row>
    <row r="145" spans="1:6" ht="28.5" customHeight="1">
      <c r="A145" s="264" t="s">
        <v>629</v>
      </c>
      <c r="B145" s="372" t="s">
        <v>630</v>
      </c>
      <c r="C145" s="372"/>
      <c r="D145" s="372"/>
      <c r="E145" s="458">
        <f>E146+E157+E168</f>
        <v>35804.699999999997</v>
      </c>
      <c r="F145" s="458">
        <f>F146+F157+F168</f>
        <v>27893.8</v>
      </c>
    </row>
    <row r="146" spans="1:6" ht="23.25" customHeight="1">
      <c r="A146" s="264" t="s">
        <v>180</v>
      </c>
      <c r="B146" s="372" t="s">
        <v>179</v>
      </c>
      <c r="C146" s="372"/>
      <c r="D146" s="372"/>
      <c r="E146" s="458">
        <f>E147+E150+E154</f>
        <v>7530</v>
      </c>
      <c r="F146" s="458">
        <f>F147+F150+F154</f>
        <v>7530</v>
      </c>
    </row>
    <row r="147" spans="1:6" ht="51" hidden="1" customHeight="1">
      <c r="A147" s="264" t="s">
        <v>1253</v>
      </c>
      <c r="B147" s="372" t="s">
        <v>179</v>
      </c>
      <c r="C147" s="372" t="s">
        <v>533</v>
      </c>
      <c r="D147" s="373"/>
      <c r="E147" s="458">
        <f>E148</f>
        <v>0</v>
      </c>
      <c r="F147" s="354">
        <f>F148</f>
        <v>0</v>
      </c>
    </row>
    <row r="148" spans="1:6" ht="27.75" hidden="1" customHeight="1">
      <c r="A148" s="340" t="s">
        <v>913</v>
      </c>
      <c r="B148" s="373" t="s">
        <v>179</v>
      </c>
      <c r="C148" s="386" t="s">
        <v>914</v>
      </c>
      <c r="D148" s="386"/>
      <c r="E148" s="473">
        <f>E149</f>
        <v>0</v>
      </c>
      <c r="F148" s="354">
        <v>0</v>
      </c>
    </row>
    <row r="149" spans="1:6" ht="27" hidden="1" customHeight="1">
      <c r="A149" s="341" t="s">
        <v>422</v>
      </c>
      <c r="B149" s="373" t="s">
        <v>179</v>
      </c>
      <c r="C149" s="386" t="s">
        <v>914</v>
      </c>
      <c r="D149" s="386" t="s">
        <v>421</v>
      </c>
      <c r="E149" s="473">
        <v>0</v>
      </c>
      <c r="F149" s="458">
        <f>SUM(F150)</f>
        <v>0</v>
      </c>
    </row>
    <row r="150" spans="1:6" ht="46.5" hidden="1" customHeight="1">
      <c r="A150" s="264" t="s">
        <v>835</v>
      </c>
      <c r="B150" s="372" t="s">
        <v>179</v>
      </c>
      <c r="C150" s="372" t="s">
        <v>836</v>
      </c>
      <c r="D150" s="373"/>
      <c r="E150" s="458">
        <f>SUM(E151)</f>
        <v>0</v>
      </c>
      <c r="F150" s="458">
        <f>SUM(F151)</f>
        <v>0</v>
      </c>
    </row>
    <row r="151" spans="1:6" ht="46.5" hidden="1" customHeight="1">
      <c r="A151" s="163" t="s">
        <v>837</v>
      </c>
      <c r="B151" s="373" t="s">
        <v>179</v>
      </c>
      <c r="C151" s="373" t="s">
        <v>838</v>
      </c>
      <c r="D151" s="373"/>
      <c r="E151" s="354">
        <f>SUM(E152)</f>
        <v>0</v>
      </c>
      <c r="F151" s="354">
        <v>0</v>
      </c>
    </row>
    <row r="152" spans="1:6" ht="42" hidden="1" customHeight="1">
      <c r="A152" s="329" t="s">
        <v>839</v>
      </c>
      <c r="B152" s="373" t="s">
        <v>179</v>
      </c>
      <c r="C152" s="373" t="s">
        <v>840</v>
      </c>
      <c r="D152" s="373"/>
      <c r="E152" s="354">
        <f>SUM(E153)</f>
        <v>0</v>
      </c>
      <c r="F152" s="354">
        <f>F153</f>
        <v>0</v>
      </c>
    </row>
    <row r="153" spans="1:6" ht="31.5" hidden="1" customHeight="1">
      <c r="A153" s="163" t="s">
        <v>422</v>
      </c>
      <c r="B153" s="373" t="s">
        <v>179</v>
      </c>
      <c r="C153" s="373" t="s">
        <v>840</v>
      </c>
      <c r="D153" s="373" t="s">
        <v>883</v>
      </c>
      <c r="E153" s="354">
        <v>0</v>
      </c>
      <c r="F153" s="459">
        <v>0</v>
      </c>
    </row>
    <row r="154" spans="1:6" ht="45.75" customHeight="1">
      <c r="A154" s="264" t="s">
        <v>1253</v>
      </c>
      <c r="B154" s="372" t="s">
        <v>179</v>
      </c>
      <c r="C154" s="372" t="s">
        <v>533</v>
      </c>
      <c r="D154" s="372"/>
      <c r="E154" s="458">
        <f>E155</f>
        <v>7530</v>
      </c>
      <c r="F154" s="458">
        <f>F155</f>
        <v>7530</v>
      </c>
    </row>
    <row r="155" spans="1:6" ht="26.25" customHeight="1">
      <c r="A155" s="267" t="s">
        <v>1254</v>
      </c>
      <c r="B155" s="373" t="s">
        <v>179</v>
      </c>
      <c r="C155" s="373" t="s">
        <v>857</v>
      </c>
      <c r="D155" s="373"/>
      <c r="E155" s="354">
        <f>E156</f>
        <v>7530</v>
      </c>
      <c r="F155" s="354">
        <f>F156</f>
        <v>7530</v>
      </c>
    </row>
    <row r="156" spans="1:6" ht="43.5" customHeight="1">
      <c r="A156" s="163" t="s">
        <v>422</v>
      </c>
      <c r="B156" s="373" t="s">
        <v>179</v>
      </c>
      <c r="C156" s="373" t="s">
        <v>857</v>
      </c>
      <c r="D156" s="373" t="s">
        <v>421</v>
      </c>
      <c r="E156" s="354">
        <v>7530</v>
      </c>
      <c r="F156" s="354">
        <v>7530</v>
      </c>
    </row>
    <row r="157" spans="1:6" ht="27" customHeight="1">
      <c r="A157" s="264" t="s">
        <v>564</v>
      </c>
      <c r="B157" s="372" t="s">
        <v>631</v>
      </c>
      <c r="C157" s="372"/>
      <c r="D157" s="372"/>
      <c r="E157" s="458">
        <f>SUM(E158)</f>
        <v>26274.7</v>
      </c>
      <c r="F157" s="458">
        <f>SUM(F158)</f>
        <v>18363.8</v>
      </c>
    </row>
    <row r="158" spans="1:6" ht="44.25" customHeight="1">
      <c r="A158" s="264" t="s">
        <v>1253</v>
      </c>
      <c r="B158" s="372" t="s">
        <v>631</v>
      </c>
      <c r="C158" s="372" t="s">
        <v>533</v>
      </c>
      <c r="D158" s="372"/>
      <c r="E158" s="458">
        <f>E159</f>
        <v>26274.7</v>
      </c>
      <c r="F158" s="458">
        <f>F159</f>
        <v>18363.8</v>
      </c>
    </row>
    <row r="159" spans="1:6" ht="25.5" customHeight="1">
      <c r="A159" s="264" t="s">
        <v>564</v>
      </c>
      <c r="B159" s="372" t="s">
        <v>631</v>
      </c>
      <c r="C159" s="372"/>
      <c r="D159" s="372"/>
      <c r="E159" s="458">
        <f>E160</f>
        <v>26274.7</v>
      </c>
      <c r="F159" s="458">
        <f>F160</f>
        <v>18363.8</v>
      </c>
    </row>
    <row r="160" spans="1:6" ht="43.5" customHeight="1">
      <c r="A160" s="264" t="s">
        <v>1253</v>
      </c>
      <c r="B160" s="372" t="s">
        <v>631</v>
      </c>
      <c r="C160" s="373" t="s">
        <v>533</v>
      </c>
      <c r="D160" s="372"/>
      <c r="E160" s="458">
        <f>E161+E166+E164</f>
        <v>26274.7</v>
      </c>
      <c r="F160" s="458">
        <f>F161+F166+F164</f>
        <v>18363.8</v>
      </c>
    </row>
    <row r="161" spans="1:6" ht="39" customHeight="1">
      <c r="A161" s="163" t="s">
        <v>852</v>
      </c>
      <c r="B161" s="388" t="s">
        <v>251</v>
      </c>
      <c r="C161" s="386" t="s">
        <v>711</v>
      </c>
      <c r="D161" s="386"/>
      <c r="E161" s="473">
        <f>E162+E163</f>
        <v>25774.7</v>
      </c>
      <c r="F161" s="473">
        <f>F162+F163</f>
        <v>17863.8</v>
      </c>
    </row>
    <row r="162" spans="1:6" ht="32.25" customHeight="1">
      <c r="A162" s="334" t="s">
        <v>853</v>
      </c>
      <c r="B162" s="388" t="s">
        <v>251</v>
      </c>
      <c r="C162" s="386" t="s">
        <v>711</v>
      </c>
      <c r="D162" s="386" t="s">
        <v>421</v>
      </c>
      <c r="E162" s="473">
        <v>25274.7</v>
      </c>
      <c r="F162" s="473">
        <v>17363.8</v>
      </c>
    </row>
    <row r="163" spans="1:6" ht="32.25" customHeight="1">
      <c r="A163" s="267" t="s">
        <v>422</v>
      </c>
      <c r="B163" s="388" t="s">
        <v>251</v>
      </c>
      <c r="C163" s="373" t="s">
        <v>711</v>
      </c>
      <c r="D163" s="386" t="s">
        <v>1006</v>
      </c>
      <c r="E163" s="473">
        <v>500</v>
      </c>
      <c r="F163" s="354">
        <f>F164+F166</f>
        <v>500</v>
      </c>
    </row>
    <row r="164" spans="1:6" ht="28.5" customHeight="1">
      <c r="A164" s="267" t="s">
        <v>461</v>
      </c>
      <c r="B164" s="388" t="s">
        <v>251</v>
      </c>
      <c r="C164" s="373" t="s">
        <v>857</v>
      </c>
      <c r="D164" s="373"/>
      <c r="E164" s="354">
        <f>E165</f>
        <v>500</v>
      </c>
      <c r="F164" s="354">
        <f>F165</f>
        <v>500</v>
      </c>
    </row>
    <row r="165" spans="1:6" ht="33.75" customHeight="1">
      <c r="A165" s="267" t="s">
        <v>422</v>
      </c>
      <c r="B165" s="388" t="s">
        <v>251</v>
      </c>
      <c r="C165" s="373" t="s">
        <v>857</v>
      </c>
      <c r="D165" s="373" t="s">
        <v>421</v>
      </c>
      <c r="E165" s="354">
        <v>500</v>
      </c>
      <c r="F165" s="354">
        <v>500</v>
      </c>
    </row>
    <row r="166" spans="1:6" ht="32.25" hidden="1" customHeight="1">
      <c r="A166" s="163" t="s">
        <v>854</v>
      </c>
      <c r="B166" s="388" t="s">
        <v>251</v>
      </c>
      <c r="C166" s="373" t="s">
        <v>921</v>
      </c>
      <c r="D166" s="373"/>
      <c r="E166" s="354">
        <f>SUM(E167)</f>
        <v>0</v>
      </c>
      <c r="F166" s="354">
        <f>SUM(F167)</f>
        <v>0</v>
      </c>
    </row>
    <row r="167" spans="1:6" ht="39.75" customHeight="1">
      <c r="A167" s="163" t="s">
        <v>422</v>
      </c>
      <c r="B167" s="388" t="s">
        <v>251</v>
      </c>
      <c r="C167" s="373" t="s">
        <v>856</v>
      </c>
      <c r="D167" s="373" t="s">
        <v>421</v>
      </c>
      <c r="E167" s="354">
        <v>0</v>
      </c>
      <c r="F167" s="354">
        <v>0</v>
      </c>
    </row>
    <row r="168" spans="1:6" ht="28.5" customHeight="1">
      <c r="A168" s="264" t="s">
        <v>1017</v>
      </c>
      <c r="B168" s="372" t="s">
        <v>1016</v>
      </c>
      <c r="C168" s="373"/>
      <c r="D168" s="373"/>
      <c r="E168" s="458">
        <f>E169+E174+E176</f>
        <v>2000</v>
      </c>
      <c r="F168" s="458">
        <f>F169+F174+F176</f>
        <v>2000</v>
      </c>
    </row>
    <row r="169" spans="1:6" ht="45" customHeight="1">
      <c r="A169" s="264" t="s">
        <v>1272</v>
      </c>
      <c r="B169" s="372" t="s">
        <v>1016</v>
      </c>
      <c r="C169" s="372" t="s">
        <v>1015</v>
      </c>
      <c r="D169" s="373"/>
      <c r="E169" s="458">
        <f>E170</f>
        <v>1000</v>
      </c>
      <c r="F169" s="458">
        <f>SUM(F171)</f>
        <v>1000</v>
      </c>
    </row>
    <row r="170" spans="1:6" ht="34.5" customHeight="1">
      <c r="A170" s="163" t="s">
        <v>1013</v>
      </c>
      <c r="B170" s="373" t="s">
        <v>1016</v>
      </c>
      <c r="C170" s="373" t="s">
        <v>1005</v>
      </c>
      <c r="D170" s="373"/>
      <c r="E170" s="354">
        <f>E171+E172</f>
        <v>1000</v>
      </c>
      <c r="F170" s="354">
        <f>F171</f>
        <v>1000</v>
      </c>
    </row>
    <row r="171" spans="1:6" ht="27" customHeight="1">
      <c r="A171" s="163" t="s">
        <v>1014</v>
      </c>
      <c r="B171" s="373" t="s">
        <v>1016</v>
      </c>
      <c r="C171" s="373" t="s">
        <v>1005</v>
      </c>
      <c r="D171" s="373" t="s">
        <v>421</v>
      </c>
      <c r="E171" s="354">
        <v>1000</v>
      </c>
      <c r="F171" s="354">
        <v>1000</v>
      </c>
    </row>
    <row r="172" spans="1:6" ht="30" customHeight="1">
      <c r="A172" s="163" t="s">
        <v>1196</v>
      </c>
      <c r="B172" s="373" t="s">
        <v>1016</v>
      </c>
      <c r="C172" s="373" t="s">
        <v>1005</v>
      </c>
      <c r="D172" s="373" t="s">
        <v>421</v>
      </c>
      <c r="E172" s="354">
        <v>0</v>
      </c>
      <c r="F172" s="354">
        <v>0</v>
      </c>
    </row>
    <row r="173" spans="1:6" ht="47.25" customHeight="1">
      <c r="A173" s="264" t="s">
        <v>1253</v>
      </c>
      <c r="B173" s="388" t="s">
        <v>1004</v>
      </c>
      <c r="C173" s="373" t="s">
        <v>1273</v>
      </c>
      <c r="D173" s="373"/>
      <c r="E173" s="354">
        <f>E174</f>
        <v>1000</v>
      </c>
      <c r="F173" s="354">
        <f>F174</f>
        <v>1000</v>
      </c>
    </row>
    <row r="174" spans="1:6" ht="27.75" customHeight="1">
      <c r="A174" s="267" t="s">
        <v>461</v>
      </c>
      <c r="B174" s="388" t="s">
        <v>1004</v>
      </c>
      <c r="C174" s="373" t="s">
        <v>857</v>
      </c>
      <c r="D174" s="373"/>
      <c r="E174" s="354">
        <f>E175</f>
        <v>1000</v>
      </c>
      <c r="F174" s="354">
        <f>F175</f>
        <v>1000</v>
      </c>
    </row>
    <row r="175" spans="1:6" ht="29.25" customHeight="1">
      <c r="A175" s="163" t="s">
        <v>422</v>
      </c>
      <c r="B175" s="388" t="s">
        <v>1004</v>
      </c>
      <c r="C175" s="373" t="s">
        <v>857</v>
      </c>
      <c r="D175" s="373" t="s">
        <v>421</v>
      </c>
      <c r="E175" s="354">
        <v>1000</v>
      </c>
      <c r="F175" s="354">
        <v>1000</v>
      </c>
    </row>
    <row r="176" spans="1:6" ht="45" hidden="1" customHeight="1">
      <c r="A176" s="264" t="s">
        <v>1170</v>
      </c>
      <c r="B176" s="369" t="s">
        <v>1004</v>
      </c>
      <c r="C176" s="372"/>
      <c r="D176" s="372"/>
      <c r="E176" s="458">
        <f>E177+E178</f>
        <v>0</v>
      </c>
      <c r="F176" s="354">
        <f>SUM(F177:F178)</f>
        <v>0</v>
      </c>
    </row>
    <row r="177" spans="1:6" ht="28.5" hidden="1" customHeight="1">
      <c r="A177" s="163" t="s">
        <v>1196</v>
      </c>
      <c r="B177" s="388" t="s">
        <v>1004</v>
      </c>
      <c r="C177" s="373" t="s">
        <v>1175</v>
      </c>
      <c r="D177" s="373" t="s">
        <v>421</v>
      </c>
      <c r="E177" s="354">
        <v>0</v>
      </c>
      <c r="F177" s="354">
        <v>0</v>
      </c>
    </row>
    <row r="178" spans="1:6" ht="30.75" hidden="1" customHeight="1">
      <c r="A178" s="163" t="s">
        <v>1195</v>
      </c>
      <c r="B178" s="388" t="s">
        <v>1004</v>
      </c>
      <c r="C178" s="373" t="s">
        <v>1176</v>
      </c>
      <c r="D178" s="373" t="s">
        <v>421</v>
      </c>
      <c r="E178" s="354">
        <v>0</v>
      </c>
      <c r="F178" s="354">
        <v>0</v>
      </c>
    </row>
    <row r="179" spans="1:6" ht="35.25" customHeight="1">
      <c r="A179" s="325" t="s">
        <v>348</v>
      </c>
      <c r="B179" s="372" t="s">
        <v>347</v>
      </c>
      <c r="C179" s="372"/>
      <c r="D179" s="372"/>
      <c r="E179" s="458">
        <f>SUM(E180,E191,E215,E220,E203)</f>
        <v>417397</v>
      </c>
      <c r="F179" s="458">
        <f>SUM(F180,F191,F215,F220,F203)</f>
        <v>407397</v>
      </c>
    </row>
    <row r="180" spans="1:6" ht="32.25" customHeight="1">
      <c r="A180" s="264" t="s">
        <v>566</v>
      </c>
      <c r="B180" s="372" t="s">
        <v>633</v>
      </c>
      <c r="C180" s="372"/>
      <c r="D180" s="372"/>
      <c r="E180" s="458">
        <f t="shared" ref="E180:F182" si="4">SUM(E181)</f>
        <v>151933</v>
      </c>
      <c r="F180" s="458">
        <f t="shared" si="4"/>
        <v>146933</v>
      </c>
    </row>
    <row r="181" spans="1:6" ht="36.75" customHeight="1">
      <c r="A181" s="438" t="s">
        <v>1249</v>
      </c>
      <c r="B181" s="372" t="s">
        <v>633</v>
      </c>
      <c r="C181" s="372" t="s">
        <v>534</v>
      </c>
      <c r="D181" s="373"/>
      <c r="E181" s="458">
        <f t="shared" si="4"/>
        <v>151933</v>
      </c>
      <c r="F181" s="458">
        <f t="shared" si="4"/>
        <v>146933</v>
      </c>
    </row>
    <row r="182" spans="1:6" ht="36" customHeight="1">
      <c r="A182" s="153" t="s">
        <v>22</v>
      </c>
      <c r="B182" s="372" t="s">
        <v>633</v>
      </c>
      <c r="C182" s="372" t="s">
        <v>535</v>
      </c>
      <c r="D182" s="372"/>
      <c r="E182" s="458">
        <f t="shared" si="4"/>
        <v>151933</v>
      </c>
      <c r="F182" s="458">
        <f t="shared" si="4"/>
        <v>146933</v>
      </c>
    </row>
    <row r="183" spans="1:6" ht="27" customHeight="1">
      <c r="A183" s="329" t="s">
        <v>689</v>
      </c>
      <c r="B183" s="373" t="s">
        <v>633</v>
      </c>
      <c r="C183" s="373" t="s">
        <v>712</v>
      </c>
      <c r="D183" s="372"/>
      <c r="E183" s="354">
        <f>SUM(E184,E187,)</f>
        <v>151933</v>
      </c>
      <c r="F183" s="354">
        <f>SUM(F184,F187,)</f>
        <v>146933</v>
      </c>
    </row>
    <row r="184" spans="1:6" ht="68.25" customHeight="1">
      <c r="A184" s="329" t="s">
        <v>543</v>
      </c>
      <c r="B184" s="373" t="s">
        <v>633</v>
      </c>
      <c r="C184" s="373" t="s">
        <v>713</v>
      </c>
      <c r="D184" s="373"/>
      <c r="E184" s="459">
        <v>80000</v>
      </c>
      <c r="F184" s="459">
        <v>75000</v>
      </c>
    </row>
    <row r="185" spans="1:6" ht="30.75" customHeight="1">
      <c r="A185" s="267" t="s">
        <v>1007</v>
      </c>
      <c r="B185" s="375" t="s">
        <v>633</v>
      </c>
      <c r="C185" s="373" t="s">
        <v>713</v>
      </c>
      <c r="D185" s="373" t="s">
        <v>893</v>
      </c>
      <c r="E185" s="354">
        <f>E186</f>
        <v>80000</v>
      </c>
      <c r="F185" s="354">
        <f>F186</f>
        <v>75000</v>
      </c>
    </row>
    <row r="186" spans="1:6" ht="27" customHeight="1">
      <c r="A186" s="267" t="s">
        <v>313</v>
      </c>
      <c r="B186" s="375" t="s">
        <v>633</v>
      </c>
      <c r="C186" s="373" t="s">
        <v>1019</v>
      </c>
      <c r="D186" s="373" t="s">
        <v>893</v>
      </c>
      <c r="E186" s="459">
        <v>80000</v>
      </c>
      <c r="F186" s="459">
        <v>75000</v>
      </c>
    </row>
    <row r="187" spans="1:6" ht="45" customHeight="1">
      <c r="A187" s="329" t="s">
        <v>639</v>
      </c>
      <c r="B187" s="373" t="s">
        <v>633</v>
      </c>
      <c r="C187" s="373" t="s">
        <v>714</v>
      </c>
      <c r="D187" s="373"/>
      <c r="E187" s="354">
        <f>E188+E189+E190</f>
        <v>71933</v>
      </c>
      <c r="F187" s="354">
        <f>F188+F189+F190</f>
        <v>71933</v>
      </c>
    </row>
    <row r="188" spans="1:6" ht="30.75" customHeight="1">
      <c r="A188" s="329" t="s">
        <v>1007</v>
      </c>
      <c r="B188" s="388" t="s">
        <v>810</v>
      </c>
      <c r="C188" s="373" t="s">
        <v>714</v>
      </c>
      <c r="D188" s="373" t="s">
        <v>893</v>
      </c>
      <c r="E188" s="354">
        <v>26600</v>
      </c>
      <c r="F188" s="354">
        <v>26600</v>
      </c>
    </row>
    <row r="189" spans="1:6" ht="30" customHeight="1">
      <c r="A189" s="329" t="s">
        <v>313</v>
      </c>
      <c r="B189" s="388" t="s">
        <v>810</v>
      </c>
      <c r="C189" s="373" t="s">
        <v>761</v>
      </c>
      <c r="D189" s="373" t="s">
        <v>893</v>
      </c>
      <c r="E189" s="354">
        <v>28894</v>
      </c>
      <c r="F189" s="354">
        <v>28894</v>
      </c>
    </row>
    <row r="190" spans="1:6" ht="39.75" customHeight="1">
      <c r="A190" s="267" t="s">
        <v>1187</v>
      </c>
      <c r="B190" s="388" t="s">
        <v>810</v>
      </c>
      <c r="C190" s="373" t="s">
        <v>1186</v>
      </c>
      <c r="D190" s="373" t="s">
        <v>893</v>
      </c>
      <c r="E190" s="354">
        <v>16439</v>
      </c>
      <c r="F190" s="354">
        <v>16439</v>
      </c>
    </row>
    <row r="191" spans="1:6" ht="21.75" customHeight="1">
      <c r="A191" s="322" t="s">
        <v>567</v>
      </c>
      <c r="B191" s="372" t="s">
        <v>634</v>
      </c>
      <c r="C191" s="372"/>
      <c r="D191" s="372"/>
      <c r="E191" s="458">
        <f>SUM(E192)+E202</f>
        <v>196995</v>
      </c>
      <c r="F191" s="458">
        <f>SUM(F192)+F202</f>
        <v>191995</v>
      </c>
    </row>
    <row r="192" spans="1:6" ht="21.75" customHeight="1">
      <c r="A192" s="322" t="s">
        <v>431</v>
      </c>
      <c r="B192" s="372" t="s">
        <v>634</v>
      </c>
      <c r="C192" s="372" t="s">
        <v>650</v>
      </c>
      <c r="D192" s="372"/>
      <c r="E192" s="458">
        <f>SUM(E193)</f>
        <v>195995</v>
      </c>
      <c r="F192" s="458">
        <f>SUM(F193)</f>
        <v>190995</v>
      </c>
    </row>
    <row r="193" spans="1:6" ht="21.75" customHeight="1">
      <c r="A193" s="329" t="s">
        <v>690</v>
      </c>
      <c r="B193" s="373" t="s">
        <v>634</v>
      </c>
      <c r="C193" s="373" t="s">
        <v>715</v>
      </c>
      <c r="D193" s="372"/>
      <c r="E193" s="354">
        <f>SUM(E194,E197)</f>
        <v>195995</v>
      </c>
      <c r="F193" s="354">
        <f>SUM(F194,F197)</f>
        <v>190995</v>
      </c>
    </row>
    <row r="194" spans="1:6" ht="18.75" customHeight="1">
      <c r="A194" s="329" t="s">
        <v>544</v>
      </c>
      <c r="B194" s="373" t="s">
        <v>634</v>
      </c>
      <c r="C194" s="373" t="s">
        <v>716</v>
      </c>
      <c r="D194" s="373"/>
      <c r="E194" s="354">
        <f>E195+E196</f>
        <v>105000</v>
      </c>
      <c r="F194" s="354">
        <f>F195</f>
        <v>100000</v>
      </c>
    </row>
    <row r="195" spans="1:6" ht="19.5" customHeight="1">
      <c r="A195" s="267" t="s">
        <v>1007</v>
      </c>
      <c r="B195" s="375" t="s">
        <v>634</v>
      </c>
      <c r="C195" s="373" t="s">
        <v>716</v>
      </c>
      <c r="D195" s="373" t="s">
        <v>893</v>
      </c>
      <c r="E195" s="459">
        <v>105000</v>
      </c>
      <c r="F195" s="459">
        <v>100000</v>
      </c>
    </row>
    <row r="196" spans="1:6" ht="21.75" customHeight="1">
      <c r="A196" s="267" t="s">
        <v>313</v>
      </c>
      <c r="B196" s="375" t="s">
        <v>634</v>
      </c>
      <c r="C196" s="372" t="s">
        <v>1018</v>
      </c>
      <c r="D196" s="373" t="s">
        <v>893</v>
      </c>
      <c r="E196" s="354"/>
      <c r="F196" s="354"/>
    </row>
    <row r="197" spans="1:6" ht="32.25" customHeight="1">
      <c r="A197" s="329" t="s">
        <v>545</v>
      </c>
      <c r="B197" s="373" t="s">
        <v>634</v>
      </c>
      <c r="C197" s="373" t="s">
        <v>717</v>
      </c>
      <c r="D197" s="373"/>
      <c r="E197" s="354">
        <f>E198+E199+E200</f>
        <v>90995</v>
      </c>
      <c r="F197" s="354">
        <f>F198+F199+F200</f>
        <v>90995</v>
      </c>
    </row>
    <row r="198" spans="1:6" ht="26.25" customHeight="1">
      <c r="A198" s="267" t="s">
        <v>1007</v>
      </c>
      <c r="B198" s="375" t="s">
        <v>634</v>
      </c>
      <c r="C198" s="373" t="s">
        <v>717</v>
      </c>
      <c r="D198" s="373" t="s">
        <v>893</v>
      </c>
      <c r="E198" s="354">
        <v>43379</v>
      </c>
      <c r="F198" s="354">
        <v>43379</v>
      </c>
    </row>
    <row r="199" spans="1:6" ht="30.75" customHeight="1">
      <c r="A199" s="267" t="s">
        <v>313</v>
      </c>
      <c r="B199" s="375" t="s">
        <v>634</v>
      </c>
      <c r="C199" s="373" t="s">
        <v>915</v>
      </c>
      <c r="D199" s="373" t="s">
        <v>893</v>
      </c>
      <c r="E199" s="354">
        <v>41293</v>
      </c>
      <c r="F199" s="354">
        <v>41293</v>
      </c>
    </row>
    <row r="200" spans="1:6" ht="36.75" customHeight="1">
      <c r="A200" s="267" t="s">
        <v>1187</v>
      </c>
      <c r="B200" s="375" t="s">
        <v>634</v>
      </c>
      <c r="C200" s="373" t="s">
        <v>1190</v>
      </c>
      <c r="D200" s="373" t="s">
        <v>893</v>
      </c>
      <c r="E200" s="354">
        <v>6323</v>
      </c>
      <c r="F200" s="354">
        <v>6323</v>
      </c>
    </row>
    <row r="201" spans="1:6" ht="48.75" customHeight="1">
      <c r="A201" s="264" t="s">
        <v>1253</v>
      </c>
      <c r="B201" s="369" t="s">
        <v>1149</v>
      </c>
      <c r="C201" s="372" t="s">
        <v>857</v>
      </c>
      <c r="D201" s="372" t="s">
        <v>421</v>
      </c>
      <c r="E201" s="458">
        <f>E202</f>
        <v>1000</v>
      </c>
      <c r="F201" s="458">
        <f>F202</f>
        <v>1000</v>
      </c>
    </row>
    <row r="202" spans="1:6" ht="30.75" customHeight="1">
      <c r="A202" s="267" t="s">
        <v>461</v>
      </c>
      <c r="B202" s="388" t="s">
        <v>1149</v>
      </c>
      <c r="C202" s="373" t="s">
        <v>857</v>
      </c>
      <c r="D202" s="373" t="s">
        <v>421</v>
      </c>
      <c r="E202" s="354">
        <v>1000</v>
      </c>
      <c r="F202" s="354">
        <v>1000</v>
      </c>
    </row>
    <row r="203" spans="1:6" ht="27.75" customHeight="1">
      <c r="A203" s="264" t="s">
        <v>803</v>
      </c>
      <c r="B203" s="372" t="s">
        <v>780</v>
      </c>
      <c r="C203" s="373"/>
      <c r="D203" s="373"/>
      <c r="E203" s="458">
        <f>SUM(E204,E209)</f>
        <v>56699</v>
      </c>
      <c r="F203" s="458">
        <f>SUM(F204,F209)</f>
        <v>56699</v>
      </c>
    </row>
    <row r="204" spans="1:6" ht="35.25" customHeight="1">
      <c r="A204" s="322" t="s">
        <v>1274</v>
      </c>
      <c r="B204" s="372" t="s">
        <v>780</v>
      </c>
      <c r="C204" s="372" t="s">
        <v>648</v>
      </c>
      <c r="D204" s="373"/>
      <c r="E204" s="458">
        <f t="shared" ref="E204:F206" si="5">SUM(E205)</f>
        <v>18000</v>
      </c>
      <c r="F204" s="458">
        <f t="shared" si="5"/>
        <v>18000</v>
      </c>
    </row>
    <row r="205" spans="1:6" ht="37.5" customHeight="1">
      <c r="A205" s="267" t="s">
        <v>13</v>
      </c>
      <c r="B205" s="373" t="s">
        <v>780</v>
      </c>
      <c r="C205" s="373" t="s">
        <v>649</v>
      </c>
      <c r="D205" s="373"/>
      <c r="E205" s="354">
        <f t="shared" si="5"/>
        <v>18000</v>
      </c>
      <c r="F205" s="354">
        <f t="shared" si="5"/>
        <v>18000</v>
      </c>
    </row>
    <row r="206" spans="1:6" ht="36" customHeight="1">
      <c r="A206" s="329" t="s">
        <v>745</v>
      </c>
      <c r="B206" s="373" t="s">
        <v>780</v>
      </c>
      <c r="C206" s="373" t="s">
        <v>746</v>
      </c>
      <c r="D206" s="373"/>
      <c r="E206" s="354">
        <f t="shared" si="5"/>
        <v>18000</v>
      </c>
      <c r="F206" s="354">
        <f t="shared" si="5"/>
        <v>18000</v>
      </c>
    </row>
    <row r="207" spans="1:6" ht="37.5" customHeight="1">
      <c r="A207" s="267" t="s">
        <v>14</v>
      </c>
      <c r="B207" s="373" t="s">
        <v>780</v>
      </c>
      <c r="C207" s="373" t="s">
        <v>747</v>
      </c>
      <c r="D207" s="373"/>
      <c r="E207" s="354">
        <f>SUM(E208)</f>
        <v>18000</v>
      </c>
      <c r="F207" s="354">
        <f>F208</f>
        <v>18000</v>
      </c>
    </row>
    <row r="208" spans="1:6" ht="24.75" customHeight="1">
      <c r="A208" s="267" t="s">
        <v>313</v>
      </c>
      <c r="B208" s="373" t="s">
        <v>780</v>
      </c>
      <c r="C208" s="373" t="s">
        <v>747</v>
      </c>
      <c r="D208" s="373" t="s">
        <v>893</v>
      </c>
      <c r="E208" s="354">
        <v>18000</v>
      </c>
      <c r="F208" s="354">
        <v>18000</v>
      </c>
    </row>
    <row r="209" spans="1:6" ht="35.25" customHeight="1">
      <c r="A209" s="264" t="s">
        <v>432</v>
      </c>
      <c r="B209" s="372" t="s">
        <v>780</v>
      </c>
      <c r="C209" s="372" t="s">
        <v>651</v>
      </c>
      <c r="D209" s="372"/>
      <c r="E209" s="458">
        <f>SUM(E210)</f>
        <v>38699</v>
      </c>
      <c r="F209" s="458">
        <f>SUM(F210)</f>
        <v>38699</v>
      </c>
    </row>
    <row r="210" spans="1:6" ht="35.25" customHeight="1">
      <c r="A210" s="163" t="s">
        <v>678</v>
      </c>
      <c r="B210" s="373" t="s">
        <v>780</v>
      </c>
      <c r="C210" s="373" t="s">
        <v>718</v>
      </c>
      <c r="D210" s="372"/>
      <c r="E210" s="354">
        <f>E211+E213</f>
        <v>38699</v>
      </c>
      <c r="F210" s="354">
        <f>F211+F213</f>
        <v>38699</v>
      </c>
    </row>
    <row r="211" spans="1:6" ht="35.25" customHeight="1">
      <c r="A211" s="329" t="s">
        <v>900</v>
      </c>
      <c r="B211" s="373" t="s">
        <v>780</v>
      </c>
      <c r="C211" s="373" t="s">
        <v>719</v>
      </c>
      <c r="D211" s="373"/>
      <c r="E211" s="354">
        <f>E212</f>
        <v>19555</v>
      </c>
      <c r="F211" s="354">
        <f>F212</f>
        <v>19555</v>
      </c>
    </row>
    <row r="212" spans="1:6" ht="35.25" customHeight="1">
      <c r="A212" s="267" t="s">
        <v>313</v>
      </c>
      <c r="B212" s="373" t="s">
        <v>780</v>
      </c>
      <c r="C212" s="373" t="s">
        <v>719</v>
      </c>
      <c r="D212" s="373" t="s">
        <v>312</v>
      </c>
      <c r="E212" s="354">
        <v>19555</v>
      </c>
      <c r="F212" s="354">
        <v>19555</v>
      </c>
    </row>
    <row r="213" spans="1:6" ht="24" customHeight="1">
      <c r="A213" s="329" t="s">
        <v>899</v>
      </c>
      <c r="B213" s="373" t="s">
        <v>780</v>
      </c>
      <c r="C213" s="373" t="s">
        <v>894</v>
      </c>
      <c r="D213" s="373"/>
      <c r="E213" s="354">
        <f>SUM(E214)</f>
        <v>19144</v>
      </c>
      <c r="F213" s="354">
        <f>F214</f>
        <v>19144</v>
      </c>
    </row>
    <row r="214" spans="1:6" ht="33.75" customHeight="1">
      <c r="A214" s="267" t="s">
        <v>313</v>
      </c>
      <c r="B214" s="373" t="s">
        <v>780</v>
      </c>
      <c r="C214" s="373" t="s">
        <v>894</v>
      </c>
      <c r="D214" s="373" t="s">
        <v>893</v>
      </c>
      <c r="E214" s="354">
        <v>19144</v>
      </c>
      <c r="F214" s="354">
        <v>19144</v>
      </c>
    </row>
    <row r="215" spans="1:6" ht="21" customHeight="1">
      <c r="A215" s="264" t="s">
        <v>568</v>
      </c>
      <c r="B215" s="372" t="s">
        <v>225</v>
      </c>
      <c r="C215" s="372"/>
      <c r="D215" s="372"/>
      <c r="E215" s="458">
        <f>SUM(E216)</f>
        <v>600</v>
      </c>
      <c r="F215" s="458">
        <f>SUM(F216)</f>
        <v>600</v>
      </c>
    </row>
    <row r="216" spans="1:6" ht="37.5" customHeight="1">
      <c r="A216" s="438" t="s">
        <v>777</v>
      </c>
      <c r="B216" s="372" t="s">
        <v>225</v>
      </c>
      <c r="C216" s="372" t="s">
        <v>652</v>
      </c>
      <c r="D216" s="372"/>
      <c r="E216" s="458">
        <f>SUM(E218)</f>
        <v>600</v>
      </c>
      <c r="F216" s="458">
        <f t="shared" ref="F216:F217" si="6">SUM(F217)</f>
        <v>600</v>
      </c>
    </row>
    <row r="217" spans="1:6" ht="35.25" customHeight="1">
      <c r="A217" s="310" t="s">
        <v>720</v>
      </c>
      <c r="B217" s="373" t="s">
        <v>225</v>
      </c>
      <c r="C217" s="373" t="s">
        <v>730</v>
      </c>
      <c r="D217" s="372"/>
      <c r="E217" s="354">
        <f>E218</f>
        <v>600</v>
      </c>
      <c r="F217" s="354">
        <f t="shared" si="6"/>
        <v>600</v>
      </c>
    </row>
    <row r="218" spans="1:6" ht="24.75" customHeight="1">
      <c r="A218" s="163" t="s">
        <v>19</v>
      </c>
      <c r="B218" s="373" t="s">
        <v>225</v>
      </c>
      <c r="C218" s="373" t="s">
        <v>721</v>
      </c>
      <c r="D218" s="373"/>
      <c r="E218" s="354">
        <f>SUM(E219)</f>
        <v>600</v>
      </c>
      <c r="F218" s="354">
        <f>SUM(F219)</f>
        <v>600</v>
      </c>
    </row>
    <row r="219" spans="1:6" ht="35.25" customHeight="1">
      <c r="A219" s="267" t="s">
        <v>422</v>
      </c>
      <c r="B219" s="373" t="s">
        <v>225</v>
      </c>
      <c r="C219" s="373" t="s">
        <v>721</v>
      </c>
      <c r="D219" s="373" t="s">
        <v>421</v>
      </c>
      <c r="E219" s="354">
        <v>600</v>
      </c>
      <c r="F219" s="354">
        <v>600</v>
      </c>
    </row>
    <row r="220" spans="1:6" ht="24.75" customHeight="1">
      <c r="A220" s="264" t="s">
        <v>201</v>
      </c>
      <c r="B220" s="372" t="s">
        <v>146</v>
      </c>
      <c r="C220" s="372"/>
      <c r="D220" s="372"/>
      <c r="E220" s="458">
        <f>SUM(E226,E223)</f>
        <v>11170</v>
      </c>
      <c r="F220" s="458">
        <f>SUM(F226,F223)</f>
        <v>11170</v>
      </c>
    </row>
    <row r="221" spans="1:6" ht="38.25">
      <c r="A221" s="264" t="s">
        <v>1250</v>
      </c>
      <c r="B221" s="372" t="s">
        <v>146</v>
      </c>
      <c r="C221" s="372" t="s">
        <v>653</v>
      </c>
      <c r="D221" s="372"/>
      <c r="E221" s="458">
        <f>SUM(E223)</f>
        <v>8125</v>
      </c>
      <c r="F221" s="458">
        <f>SUM(F222)</f>
        <v>8125</v>
      </c>
    </row>
    <row r="222" spans="1:6" ht="34.5" customHeight="1">
      <c r="A222" s="163" t="s">
        <v>722</v>
      </c>
      <c r="B222" s="373" t="s">
        <v>146</v>
      </c>
      <c r="C222" s="373" t="s">
        <v>723</v>
      </c>
      <c r="D222" s="373"/>
      <c r="E222" s="354">
        <f>SUM(E223)</f>
        <v>8125</v>
      </c>
      <c r="F222" s="354">
        <f>SUM(F223)</f>
        <v>8125</v>
      </c>
    </row>
    <row r="223" spans="1:6" ht="42.75" customHeight="1">
      <c r="A223" s="163" t="s">
        <v>433</v>
      </c>
      <c r="B223" s="373" t="s">
        <v>146</v>
      </c>
      <c r="C223" s="373" t="s">
        <v>723</v>
      </c>
      <c r="D223" s="373"/>
      <c r="E223" s="354">
        <f>SUM(E224:E225)</f>
        <v>8125</v>
      </c>
      <c r="F223" s="354">
        <f>SUM(F224:F225)</f>
        <v>8125</v>
      </c>
    </row>
    <row r="224" spans="1:6" ht="33" customHeight="1">
      <c r="A224" s="329" t="s">
        <v>314</v>
      </c>
      <c r="B224" s="373" t="s">
        <v>146</v>
      </c>
      <c r="C224" s="373" t="s">
        <v>723</v>
      </c>
      <c r="D224" s="373" t="s">
        <v>311</v>
      </c>
      <c r="E224" s="354">
        <v>6035</v>
      </c>
      <c r="F224" s="354">
        <v>6035</v>
      </c>
    </row>
    <row r="225" spans="1:6" ht="24.75" customHeight="1">
      <c r="A225" s="163" t="s">
        <v>422</v>
      </c>
      <c r="B225" s="373" t="s">
        <v>146</v>
      </c>
      <c r="C225" s="373" t="s">
        <v>723</v>
      </c>
      <c r="D225" s="373" t="s">
        <v>421</v>
      </c>
      <c r="E225" s="354">
        <v>2090</v>
      </c>
      <c r="F225" s="354">
        <v>2090</v>
      </c>
    </row>
    <row r="226" spans="1:6" ht="37.5" customHeight="1">
      <c r="A226" s="264" t="s">
        <v>539</v>
      </c>
      <c r="B226" s="372" t="s">
        <v>146</v>
      </c>
      <c r="C226" s="372" t="s">
        <v>655</v>
      </c>
      <c r="D226" s="372"/>
      <c r="E226" s="458">
        <f>SUM(E227)</f>
        <v>3045</v>
      </c>
      <c r="F226" s="458">
        <f>SUM(F227)</f>
        <v>3045</v>
      </c>
    </row>
    <row r="227" spans="1:6" ht="32.25" customHeight="1">
      <c r="A227" s="307" t="s">
        <v>54</v>
      </c>
      <c r="B227" s="373" t="s">
        <v>146</v>
      </c>
      <c r="C227" s="373" t="s">
        <v>656</v>
      </c>
      <c r="D227" s="373"/>
      <c r="E227" s="354">
        <f>SUM(E230,E228)</f>
        <v>3045</v>
      </c>
      <c r="F227" s="354">
        <f>SUM(F230,F228)</f>
        <v>3045</v>
      </c>
    </row>
    <row r="228" spans="1:6" ht="33" customHeight="1">
      <c r="A228" s="163" t="s">
        <v>424</v>
      </c>
      <c r="B228" s="373" t="s">
        <v>146</v>
      </c>
      <c r="C228" s="373" t="s">
        <v>657</v>
      </c>
      <c r="D228" s="373"/>
      <c r="E228" s="354">
        <f>SUM(E229)</f>
        <v>2535</v>
      </c>
      <c r="F228" s="354">
        <f>SUM(F229)</f>
        <v>2535</v>
      </c>
    </row>
    <row r="229" spans="1:6" ht="29.25" customHeight="1">
      <c r="A229" s="163" t="s">
        <v>426</v>
      </c>
      <c r="B229" s="373" t="s">
        <v>146</v>
      </c>
      <c r="C229" s="373" t="s">
        <v>657</v>
      </c>
      <c r="D229" s="373" t="s">
        <v>425</v>
      </c>
      <c r="E229" s="354">
        <v>2535</v>
      </c>
      <c r="F229" s="354">
        <v>2535</v>
      </c>
    </row>
    <row r="230" spans="1:6" ht="22.5" customHeight="1">
      <c r="A230" s="163" t="s">
        <v>377</v>
      </c>
      <c r="B230" s="373" t="s">
        <v>146</v>
      </c>
      <c r="C230" s="373" t="s">
        <v>658</v>
      </c>
      <c r="D230" s="373"/>
      <c r="E230" s="354">
        <f>SUM(E231)</f>
        <v>510</v>
      </c>
      <c r="F230" s="354">
        <f>SUM(F231)</f>
        <v>510</v>
      </c>
    </row>
    <row r="231" spans="1:6" ht="43.5" customHeight="1">
      <c r="A231" s="163" t="s">
        <v>422</v>
      </c>
      <c r="B231" s="373" t="s">
        <v>146</v>
      </c>
      <c r="C231" s="373" t="s">
        <v>658</v>
      </c>
      <c r="D231" s="373" t="s">
        <v>421</v>
      </c>
      <c r="E231" s="354">
        <v>510</v>
      </c>
      <c r="F231" s="354">
        <v>510</v>
      </c>
    </row>
    <row r="232" spans="1:6" ht="38.25" customHeight="1">
      <c r="A232" s="264" t="s">
        <v>230</v>
      </c>
      <c r="B232" s="372" t="s">
        <v>231</v>
      </c>
      <c r="C232" s="372"/>
      <c r="D232" s="372"/>
      <c r="E232" s="458">
        <f>E233+E257</f>
        <v>49511.6</v>
      </c>
      <c r="F232" s="458">
        <f>F233+F257</f>
        <v>47511.6</v>
      </c>
    </row>
    <row r="233" spans="1:6" ht="21.75" customHeight="1">
      <c r="A233" s="264" t="s">
        <v>565</v>
      </c>
      <c r="B233" s="372" t="s">
        <v>232</v>
      </c>
      <c r="C233" s="372"/>
      <c r="D233" s="372"/>
      <c r="E233" s="458">
        <f>E234+E255</f>
        <v>42815.6</v>
      </c>
      <c r="F233" s="458">
        <f>F234+F255</f>
        <v>40815.599999999999</v>
      </c>
    </row>
    <row r="234" spans="1:6" ht="40.5" customHeight="1">
      <c r="A234" s="322" t="s">
        <v>1274</v>
      </c>
      <c r="B234" s="372" t="s">
        <v>232</v>
      </c>
      <c r="C234" s="372" t="s">
        <v>648</v>
      </c>
      <c r="D234" s="372"/>
      <c r="E234" s="458">
        <f>E235</f>
        <v>41815.599999999999</v>
      </c>
      <c r="F234" s="458">
        <f>SUM(F235)</f>
        <v>39815.599999999999</v>
      </c>
    </row>
    <row r="235" spans="1:6" ht="39" customHeight="1">
      <c r="A235" s="322" t="s">
        <v>15</v>
      </c>
      <c r="B235" s="372" t="s">
        <v>232</v>
      </c>
      <c r="C235" s="372" t="s">
        <v>659</v>
      </c>
      <c r="D235" s="372"/>
      <c r="E235" s="458">
        <f>E236+E246+E249</f>
        <v>41815.599999999999</v>
      </c>
      <c r="F235" s="458">
        <f>F236+F246+F249</f>
        <v>39815.599999999999</v>
      </c>
    </row>
    <row r="236" spans="1:6" ht="28.5" customHeight="1">
      <c r="A236" s="322" t="s">
        <v>742</v>
      </c>
      <c r="B236" s="372" t="s">
        <v>232</v>
      </c>
      <c r="C236" s="372" t="s">
        <v>736</v>
      </c>
      <c r="D236" s="372"/>
      <c r="E236" s="458">
        <f>SUM(E237,E239)</f>
        <v>21415.599999999999</v>
      </c>
      <c r="F236" s="458">
        <f>SUM(F237,F239)</f>
        <v>19415.599999999999</v>
      </c>
    </row>
    <row r="237" spans="1:6" ht="34.5" customHeight="1">
      <c r="A237" s="329" t="s">
        <v>546</v>
      </c>
      <c r="B237" s="373" t="s">
        <v>232</v>
      </c>
      <c r="C237" s="373" t="s">
        <v>743</v>
      </c>
      <c r="D237" s="372"/>
      <c r="E237" s="458">
        <f>SUM(E238)</f>
        <v>14000</v>
      </c>
      <c r="F237" s="458">
        <f>SUM(F238)</f>
        <v>12000</v>
      </c>
    </row>
    <row r="238" spans="1:6" ht="42" customHeight="1">
      <c r="A238" s="267" t="s">
        <v>313</v>
      </c>
      <c r="B238" s="373" t="s">
        <v>232</v>
      </c>
      <c r="C238" s="373" t="s">
        <v>743</v>
      </c>
      <c r="D238" s="373" t="s">
        <v>893</v>
      </c>
      <c r="E238" s="459">
        <v>14000</v>
      </c>
      <c r="F238" s="459">
        <v>12000</v>
      </c>
    </row>
    <row r="239" spans="1:6" ht="37.5" customHeight="1">
      <c r="A239" s="267" t="s">
        <v>16</v>
      </c>
      <c r="B239" s="373" t="s">
        <v>232</v>
      </c>
      <c r="C239" s="373" t="s">
        <v>744</v>
      </c>
      <c r="D239" s="372"/>
      <c r="E239" s="354">
        <f>SUM(E240)+E241</f>
        <v>7415.6</v>
      </c>
      <c r="F239" s="354">
        <f>SUM(F240)+F241</f>
        <v>7415.6</v>
      </c>
    </row>
    <row r="240" spans="1:6" ht="25.5" customHeight="1">
      <c r="A240" s="267" t="s">
        <v>313</v>
      </c>
      <c r="B240" s="375" t="s">
        <v>232</v>
      </c>
      <c r="C240" s="373" t="s">
        <v>744</v>
      </c>
      <c r="D240" s="373" t="s">
        <v>893</v>
      </c>
      <c r="E240" s="354">
        <v>7100</v>
      </c>
      <c r="F240" s="354">
        <v>7100</v>
      </c>
    </row>
    <row r="241" spans="1:6" ht="41.25" customHeight="1">
      <c r="A241" s="267" t="s">
        <v>1181</v>
      </c>
      <c r="B241" s="375" t="s">
        <v>232</v>
      </c>
      <c r="C241" s="373"/>
      <c r="D241" s="373"/>
      <c r="E241" s="459">
        <v>315.60000000000002</v>
      </c>
      <c r="F241" s="472">
        <v>315.60000000000002</v>
      </c>
    </row>
    <row r="242" spans="1:6" ht="25.5" customHeight="1">
      <c r="A242" s="267" t="s">
        <v>1196</v>
      </c>
      <c r="B242" s="375" t="s">
        <v>232</v>
      </c>
      <c r="C242" s="373" t="s">
        <v>1178</v>
      </c>
      <c r="D242" s="373" t="s">
        <v>1138</v>
      </c>
      <c r="E242" s="459">
        <v>315.60000000000002</v>
      </c>
      <c r="F242" s="472">
        <v>315.60000000000002</v>
      </c>
    </row>
    <row r="243" spans="1:6" ht="18.75" hidden="1" customHeight="1">
      <c r="A243" s="267" t="s">
        <v>1136</v>
      </c>
      <c r="B243" s="375" t="s">
        <v>232</v>
      </c>
      <c r="C243" s="373" t="s">
        <v>1139</v>
      </c>
      <c r="D243" s="373" t="s">
        <v>1138</v>
      </c>
      <c r="E243" s="354"/>
      <c r="F243" s="458"/>
    </row>
    <row r="244" spans="1:6" ht="33" hidden="1" customHeight="1">
      <c r="A244" s="267" t="s">
        <v>1196</v>
      </c>
      <c r="B244" s="375" t="s">
        <v>232</v>
      </c>
      <c r="C244" s="373" t="s">
        <v>1188</v>
      </c>
      <c r="D244" s="373" t="s">
        <v>1138</v>
      </c>
      <c r="E244" s="459"/>
      <c r="F244" s="472"/>
    </row>
    <row r="245" spans="1:6" ht="28.5" hidden="1" customHeight="1">
      <c r="A245" s="267" t="s">
        <v>1136</v>
      </c>
      <c r="B245" s="375" t="s">
        <v>232</v>
      </c>
      <c r="C245" s="373" t="s">
        <v>1189</v>
      </c>
      <c r="D245" s="373" t="s">
        <v>1138</v>
      </c>
      <c r="E245" s="354"/>
      <c r="F245" s="458"/>
    </row>
    <row r="246" spans="1:6" ht="27.75" customHeight="1">
      <c r="A246" s="322" t="s">
        <v>741</v>
      </c>
      <c r="B246" s="372" t="s">
        <v>232</v>
      </c>
      <c r="C246" s="372" t="s">
        <v>737</v>
      </c>
      <c r="D246" s="373"/>
      <c r="E246" s="458">
        <f>E247</f>
        <v>4800</v>
      </c>
      <c r="F246" s="458">
        <f>F247</f>
        <v>4800</v>
      </c>
    </row>
    <row r="247" spans="1:6" ht="36" customHeight="1">
      <c r="A247" s="267" t="s">
        <v>17</v>
      </c>
      <c r="B247" s="373" t="s">
        <v>232</v>
      </c>
      <c r="C247" s="373" t="s">
        <v>750</v>
      </c>
      <c r="D247" s="372"/>
      <c r="E247" s="354">
        <f>SUM(E248)</f>
        <v>4800</v>
      </c>
      <c r="F247" s="354">
        <f>SUM(F248)</f>
        <v>4800</v>
      </c>
    </row>
    <row r="248" spans="1:6" ht="29.25" customHeight="1">
      <c r="A248" s="267" t="s">
        <v>313</v>
      </c>
      <c r="B248" s="373" t="s">
        <v>232</v>
      </c>
      <c r="C248" s="373" t="s">
        <v>750</v>
      </c>
      <c r="D248" s="373" t="s">
        <v>893</v>
      </c>
      <c r="E248" s="354">
        <v>4800</v>
      </c>
      <c r="F248" s="354">
        <v>4800</v>
      </c>
    </row>
    <row r="249" spans="1:6" ht="30" customHeight="1">
      <c r="A249" s="322" t="s">
        <v>738</v>
      </c>
      <c r="B249" s="372" t="s">
        <v>232</v>
      </c>
      <c r="C249" s="372" t="s">
        <v>740</v>
      </c>
      <c r="D249" s="373"/>
      <c r="E249" s="458">
        <f>E250</f>
        <v>15600</v>
      </c>
      <c r="F249" s="458">
        <f>F250</f>
        <v>15600</v>
      </c>
    </row>
    <row r="250" spans="1:6" ht="22.5" customHeight="1">
      <c r="A250" s="267" t="s">
        <v>18</v>
      </c>
      <c r="B250" s="373" t="s">
        <v>232</v>
      </c>
      <c r="C250" s="373" t="s">
        <v>739</v>
      </c>
      <c r="D250" s="372"/>
      <c r="E250" s="354">
        <f>SUM(E251)+E252</f>
        <v>15600</v>
      </c>
      <c r="F250" s="354">
        <f>F251</f>
        <v>15600</v>
      </c>
    </row>
    <row r="251" spans="1:6" ht="21.75" customHeight="1">
      <c r="A251" s="267" t="s">
        <v>313</v>
      </c>
      <c r="B251" s="375" t="s">
        <v>232</v>
      </c>
      <c r="C251" s="373" t="s">
        <v>739</v>
      </c>
      <c r="D251" s="373" t="s">
        <v>893</v>
      </c>
      <c r="E251" s="354">
        <v>15600</v>
      </c>
      <c r="F251" s="354">
        <v>15600</v>
      </c>
    </row>
    <row r="252" spans="1:6" ht="44.25" hidden="1" customHeight="1">
      <c r="A252" s="267" t="s">
        <v>1180</v>
      </c>
      <c r="B252" s="375" t="s">
        <v>232</v>
      </c>
      <c r="C252" s="373"/>
      <c r="D252" s="373"/>
      <c r="E252" s="354"/>
      <c r="F252" s="458">
        <v>0</v>
      </c>
    </row>
    <row r="253" spans="1:6" ht="30.75" hidden="1" customHeight="1">
      <c r="A253" s="267" t="s">
        <v>1196</v>
      </c>
      <c r="B253" s="375" t="s">
        <v>232</v>
      </c>
      <c r="C253" s="373" t="s">
        <v>1179</v>
      </c>
      <c r="D253" s="373" t="s">
        <v>1138</v>
      </c>
      <c r="E253" s="354"/>
      <c r="F253" s="458">
        <v>0</v>
      </c>
    </row>
    <row r="254" spans="1:6" ht="24.75" hidden="1" customHeight="1">
      <c r="A254" s="267" t="s">
        <v>1136</v>
      </c>
      <c r="B254" s="375" t="s">
        <v>232</v>
      </c>
      <c r="C254" s="373" t="s">
        <v>1137</v>
      </c>
      <c r="D254" s="373" t="s">
        <v>1138</v>
      </c>
      <c r="E254" s="354"/>
      <c r="F254" s="354">
        <v>0</v>
      </c>
    </row>
    <row r="255" spans="1:6" ht="49.5" customHeight="1">
      <c r="A255" s="264" t="s">
        <v>1253</v>
      </c>
      <c r="B255" s="382" t="s">
        <v>232</v>
      </c>
      <c r="C255" s="372" t="s">
        <v>857</v>
      </c>
      <c r="D255" s="372"/>
      <c r="E255" s="458">
        <f>E256</f>
        <v>1000</v>
      </c>
      <c r="F255" s="458">
        <f>F256</f>
        <v>1000</v>
      </c>
    </row>
    <row r="256" spans="1:6" ht="24" customHeight="1">
      <c r="A256" s="267" t="s">
        <v>461</v>
      </c>
      <c r="B256" s="375" t="s">
        <v>232</v>
      </c>
      <c r="C256" s="373" t="s">
        <v>857</v>
      </c>
      <c r="D256" s="373" t="s">
        <v>421</v>
      </c>
      <c r="E256" s="354">
        <v>1000</v>
      </c>
      <c r="F256" s="354">
        <v>1000</v>
      </c>
    </row>
    <row r="257" spans="1:6" ht="28.5" customHeight="1">
      <c r="A257" s="325" t="s">
        <v>310</v>
      </c>
      <c r="B257" s="372" t="s">
        <v>233</v>
      </c>
      <c r="C257" s="373"/>
      <c r="D257" s="373"/>
      <c r="E257" s="458">
        <f>E258+E261+E267</f>
        <v>6696</v>
      </c>
      <c r="F257" s="458">
        <f>F258+F261+F267</f>
        <v>6696</v>
      </c>
    </row>
    <row r="258" spans="1:6" ht="30" customHeight="1">
      <c r="A258" s="264" t="s">
        <v>909</v>
      </c>
      <c r="B258" s="372" t="s">
        <v>233</v>
      </c>
      <c r="C258" s="372" t="s">
        <v>910</v>
      </c>
      <c r="D258" s="372"/>
      <c r="E258" s="458">
        <f>E259</f>
        <v>5118</v>
      </c>
      <c r="F258" s="458">
        <f>F259</f>
        <v>5118</v>
      </c>
    </row>
    <row r="259" spans="1:6" ht="24.75" customHeight="1">
      <c r="A259" s="267" t="s">
        <v>911</v>
      </c>
      <c r="B259" s="373" t="s">
        <v>233</v>
      </c>
      <c r="C259" s="373" t="s">
        <v>910</v>
      </c>
      <c r="D259" s="373"/>
      <c r="E259" s="354">
        <f>E260</f>
        <v>5118</v>
      </c>
      <c r="F259" s="354">
        <f>F260</f>
        <v>5118</v>
      </c>
    </row>
    <row r="260" spans="1:6" ht="20.25" customHeight="1">
      <c r="A260" s="267" t="s">
        <v>313</v>
      </c>
      <c r="B260" s="373" t="s">
        <v>233</v>
      </c>
      <c r="C260" s="373" t="s">
        <v>910</v>
      </c>
      <c r="D260" s="373" t="s">
        <v>893</v>
      </c>
      <c r="E260" s="354">
        <v>5118</v>
      </c>
      <c r="F260" s="354">
        <v>5118</v>
      </c>
    </row>
    <row r="261" spans="1:6" ht="23.25" customHeight="1">
      <c r="A261" s="264" t="s">
        <v>539</v>
      </c>
      <c r="B261" s="372" t="s">
        <v>233</v>
      </c>
      <c r="C261" s="372" t="s">
        <v>497</v>
      </c>
      <c r="D261" s="372"/>
      <c r="E261" s="458">
        <f>SUM(E262)</f>
        <v>1578</v>
      </c>
      <c r="F261" s="458">
        <f>SUM(F262)</f>
        <v>1578</v>
      </c>
    </row>
    <row r="262" spans="1:6" ht="24.75" customHeight="1">
      <c r="A262" s="307" t="s">
        <v>437</v>
      </c>
      <c r="B262" s="373" t="s">
        <v>233</v>
      </c>
      <c r="C262" s="373" t="s">
        <v>660</v>
      </c>
      <c r="D262" s="373"/>
      <c r="E262" s="354">
        <f>SUM(E263,E265)</f>
        <v>1578</v>
      </c>
      <c r="F262" s="354">
        <f>SUM(F263,F265)</f>
        <v>1578</v>
      </c>
    </row>
    <row r="263" spans="1:6" ht="34.5" customHeight="1">
      <c r="A263" s="163" t="s">
        <v>424</v>
      </c>
      <c r="B263" s="373" t="s">
        <v>233</v>
      </c>
      <c r="C263" s="373" t="s">
        <v>661</v>
      </c>
      <c r="D263" s="373"/>
      <c r="E263" s="354">
        <f>SUM(E264)</f>
        <v>1563</v>
      </c>
      <c r="F263" s="354">
        <f t="shared" ref="F263" si="7">SUM(F264)</f>
        <v>1563</v>
      </c>
    </row>
    <row r="264" spans="1:6" ht="21" customHeight="1">
      <c r="A264" s="163" t="s">
        <v>426</v>
      </c>
      <c r="B264" s="373" t="s">
        <v>233</v>
      </c>
      <c r="C264" s="373" t="s">
        <v>661</v>
      </c>
      <c r="D264" s="373" t="s">
        <v>425</v>
      </c>
      <c r="E264" s="354">
        <v>1563</v>
      </c>
      <c r="F264" s="354">
        <v>1563</v>
      </c>
    </row>
    <row r="265" spans="1:6" ht="19.5" customHeight="1">
      <c r="A265" s="163" t="s">
        <v>377</v>
      </c>
      <c r="B265" s="373" t="s">
        <v>233</v>
      </c>
      <c r="C265" s="373" t="s">
        <v>662</v>
      </c>
      <c r="D265" s="373"/>
      <c r="E265" s="354">
        <f>SUM(E266)</f>
        <v>15</v>
      </c>
      <c r="F265" s="354">
        <f>SUM(F266)</f>
        <v>15</v>
      </c>
    </row>
    <row r="266" spans="1:6" ht="33" customHeight="1">
      <c r="A266" s="163" t="s">
        <v>422</v>
      </c>
      <c r="B266" s="373" t="s">
        <v>233</v>
      </c>
      <c r="C266" s="373" t="s">
        <v>662</v>
      </c>
      <c r="D266" s="373" t="s">
        <v>421</v>
      </c>
      <c r="E266" s="354">
        <v>15</v>
      </c>
      <c r="F266" s="354">
        <v>15</v>
      </c>
    </row>
    <row r="267" spans="1:6" ht="30.75" hidden="1" customHeight="1">
      <c r="A267" s="322" t="s">
        <v>1275</v>
      </c>
      <c r="B267" s="373" t="s">
        <v>233</v>
      </c>
      <c r="C267" s="373" t="s">
        <v>1144</v>
      </c>
      <c r="D267" s="373"/>
      <c r="E267" s="458"/>
      <c r="F267" s="458"/>
    </row>
    <row r="268" spans="1:6" ht="21.75" hidden="1" customHeight="1">
      <c r="A268" s="163" t="s">
        <v>1147</v>
      </c>
      <c r="B268" s="373" t="s">
        <v>233</v>
      </c>
      <c r="C268" s="373" t="s">
        <v>1143</v>
      </c>
      <c r="D268" s="373" t="s">
        <v>421</v>
      </c>
      <c r="E268" s="354"/>
      <c r="F268" s="354"/>
    </row>
    <row r="269" spans="1:6" ht="22.5" hidden="1" customHeight="1">
      <c r="A269" s="163" t="s">
        <v>1148</v>
      </c>
      <c r="B269" s="373" t="s">
        <v>233</v>
      </c>
      <c r="C269" s="373" t="s">
        <v>1145</v>
      </c>
      <c r="D269" s="373" t="s">
        <v>421</v>
      </c>
      <c r="E269" s="354"/>
      <c r="F269" s="354"/>
    </row>
    <row r="270" spans="1:6" ht="24" customHeight="1">
      <c r="A270" s="264" t="s">
        <v>276</v>
      </c>
      <c r="B270" s="372" t="s">
        <v>486</v>
      </c>
      <c r="C270" s="372"/>
      <c r="D270" s="372"/>
      <c r="E270" s="458">
        <f>SUM(E271,E276,E297,E303)</f>
        <v>13323.8</v>
      </c>
      <c r="F270" s="458">
        <f>SUM(F271,F276,F297,F303)</f>
        <v>13122.2</v>
      </c>
    </row>
    <row r="271" spans="1:6" ht="37.5" customHeight="1">
      <c r="A271" s="325" t="s">
        <v>1240</v>
      </c>
      <c r="B271" s="372" t="s">
        <v>603</v>
      </c>
      <c r="C271" s="372"/>
      <c r="D271" s="372"/>
      <c r="E271" s="458">
        <f>SUM(E272)</f>
        <v>5650</v>
      </c>
      <c r="F271" s="458">
        <f>SUM(F272)</f>
        <v>5650</v>
      </c>
    </row>
    <row r="272" spans="1:6" ht="27.75" customHeight="1">
      <c r="A272" s="264" t="s">
        <v>471</v>
      </c>
      <c r="B272" s="372" t="s">
        <v>603</v>
      </c>
      <c r="C272" s="372"/>
      <c r="D272" s="372"/>
      <c r="E272" s="458">
        <f>SUM(E273)</f>
        <v>5650</v>
      </c>
      <c r="F272" s="458">
        <f>SUM(F273)</f>
        <v>5650</v>
      </c>
    </row>
    <row r="273" spans="1:6" ht="47.25" customHeight="1">
      <c r="A273" s="307" t="s">
        <v>824</v>
      </c>
      <c r="B273" s="372" t="s">
        <v>603</v>
      </c>
      <c r="C273" s="373" t="s">
        <v>823</v>
      </c>
      <c r="D273" s="372"/>
      <c r="E273" s="458">
        <f>SUM(E274)</f>
        <v>5650</v>
      </c>
      <c r="F273" s="458">
        <f>F274</f>
        <v>5650</v>
      </c>
    </row>
    <row r="274" spans="1:6" ht="27" customHeight="1">
      <c r="A274" s="163" t="s">
        <v>547</v>
      </c>
      <c r="B274" s="373" t="s">
        <v>603</v>
      </c>
      <c r="C274" s="373" t="s">
        <v>822</v>
      </c>
      <c r="D274" s="373"/>
      <c r="E274" s="354">
        <f>SUM(E275)</f>
        <v>5650</v>
      </c>
      <c r="F274" s="354">
        <f>SUM(F275)</f>
        <v>5650</v>
      </c>
    </row>
    <row r="275" spans="1:6" ht="24" customHeight="1">
      <c r="A275" s="163" t="s">
        <v>316</v>
      </c>
      <c r="B275" s="373" t="s">
        <v>603</v>
      </c>
      <c r="C275" s="373" t="s">
        <v>822</v>
      </c>
      <c r="D275" s="373" t="s">
        <v>908</v>
      </c>
      <c r="E275" s="354">
        <v>5650</v>
      </c>
      <c r="F275" s="354">
        <v>5650</v>
      </c>
    </row>
    <row r="276" spans="1:6" ht="40.5" customHeight="1">
      <c r="A276" s="264" t="s">
        <v>242</v>
      </c>
      <c r="B276" s="372" t="s">
        <v>228</v>
      </c>
      <c r="C276" s="372"/>
      <c r="D276" s="372"/>
      <c r="E276" s="458">
        <f>SUM(E277,E283)</f>
        <v>628.79999999999995</v>
      </c>
      <c r="F276" s="458">
        <f>SUM(F277,F283)</f>
        <v>580.20000000000005</v>
      </c>
    </row>
    <row r="277" spans="1:6" ht="41.25" hidden="1" customHeight="1">
      <c r="A277" s="264" t="s">
        <v>1252</v>
      </c>
      <c r="B277" s="372" t="s">
        <v>228</v>
      </c>
      <c r="C277" s="372" t="s">
        <v>663</v>
      </c>
      <c r="D277" s="372"/>
      <c r="E277" s="458">
        <f>E278</f>
        <v>0</v>
      </c>
      <c r="F277" s="458">
        <f>F278</f>
        <v>0</v>
      </c>
    </row>
    <row r="278" spans="1:6" ht="42" hidden="1" customHeight="1">
      <c r="A278" s="163" t="s">
        <v>687</v>
      </c>
      <c r="B278" s="373" t="s">
        <v>228</v>
      </c>
      <c r="C278" s="373" t="s">
        <v>724</v>
      </c>
      <c r="D278" s="372"/>
      <c r="E278" s="458">
        <f>SUM(E279)+E281</f>
        <v>0</v>
      </c>
      <c r="F278" s="458">
        <f>SUM(F279)+F281</f>
        <v>0</v>
      </c>
    </row>
    <row r="279" spans="1:6" ht="35.25" hidden="1" customHeight="1">
      <c r="A279" s="163" t="s">
        <v>21</v>
      </c>
      <c r="B279" s="373" t="s">
        <v>228</v>
      </c>
      <c r="C279" s="373" t="s">
        <v>920</v>
      </c>
      <c r="D279" s="372"/>
      <c r="E279" s="458">
        <f>SUM(E280)</f>
        <v>0</v>
      </c>
      <c r="F279" s="458">
        <f>SUM(F280)</f>
        <v>0</v>
      </c>
    </row>
    <row r="280" spans="1:6" ht="32.25" hidden="1" customHeight="1">
      <c r="A280" s="297" t="s">
        <v>319</v>
      </c>
      <c r="B280" s="373" t="s">
        <v>228</v>
      </c>
      <c r="C280" s="373" t="s">
        <v>920</v>
      </c>
      <c r="D280" s="373" t="s">
        <v>317</v>
      </c>
      <c r="E280" s="354">
        <v>0</v>
      </c>
      <c r="F280" s="354">
        <v>0</v>
      </c>
    </row>
    <row r="281" spans="1:6" ht="43.5" hidden="1" customHeight="1">
      <c r="A281" s="363" t="s">
        <v>906</v>
      </c>
      <c r="B281" s="375" t="s">
        <v>228</v>
      </c>
      <c r="C281" s="373" t="s">
        <v>1177</v>
      </c>
      <c r="D281" s="373"/>
      <c r="E281" s="354">
        <f>E282</f>
        <v>0</v>
      </c>
      <c r="F281" s="354"/>
    </row>
    <row r="282" spans="1:6" ht="34.5" hidden="1" customHeight="1">
      <c r="A282" s="297" t="s">
        <v>319</v>
      </c>
      <c r="B282" s="375" t="s">
        <v>228</v>
      </c>
      <c r="C282" s="373" t="s">
        <v>1177</v>
      </c>
      <c r="D282" s="373" t="s">
        <v>317</v>
      </c>
      <c r="E282" s="354">
        <v>0</v>
      </c>
      <c r="F282" s="354"/>
    </row>
    <row r="283" spans="1:6" ht="33.75" customHeight="1">
      <c r="A283" s="438" t="s">
        <v>1277</v>
      </c>
      <c r="B283" s="372" t="s">
        <v>228</v>
      </c>
      <c r="C283" s="372" t="s">
        <v>534</v>
      </c>
      <c r="D283" s="372"/>
      <c r="E283" s="458">
        <f>SUM(E284)</f>
        <v>628.79999999999995</v>
      </c>
      <c r="F283" s="458">
        <f>F284</f>
        <v>580.20000000000005</v>
      </c>
    </row>
    <row r="284" spans="1:6" ht="26.25" customHeight="1">
      <c r="A284" s="362" t="s">
        <v>20</v>
      </c>
      <c r="B284" s="373" t="s">
        <v>228</v>
      </c>
      <c r="C284" s="373" t="s">
        <v>664</v>
      </c>
      <c r="D284" s="373"/>
      <c r="E284" s="354">
        <f>SUM(E286)</f>
        <v>628.79999999999995</v>
      </c>
      <c r="F284" s="463">
        <f>F286</f>
        <v>580.20000000000005</v>
      </c>
    </row>
    <row r="285" spans="1:6" ht="30.75" customHeight="1">
      <c r="A285" s="310" t="s">
        <v>731</v>
      </c>
      <c r="B285" s="373" t="s">
        <v>228</v>
      </c>
      <c r="C285" s="373" t="s">
        <v>732</v>
      </c>
      <c r="D285" s="373"/>
      <c r="E285" s="354">
        <f>E286</f>
        <v>628.79999999999995</v>
      </c>
      <c r="F285" s="459">
        <f>F286</f>
        <v>580.20000000000005</v>
      </c>
    </row>
    <row r="286" spans="1:6" ht="63" customHeight="1">
      <c r="A286" s="163" t="s">
        <v>9</v>
      </c>
      <c r="B286" s="373" t="s">
        <v>228</v>
      </c>
      <c r="C286" s="373" t="s">
        <v>733</v>
      </c>
      <c r="D286" s="373"/>
      <c r="E286" s="354">
        <f>SUM(E287)</f>
        <v>628.79999999999995</v>
      </c>
      <c r="F286" s="459">
        <f>F287</f>
        <v>580.20000000000005</v>
      </c>
    </row>
    <row r="287" spans="1:6" ht="27.75" customHeight="1">
      <c r="A287" s="163" t="s">
        <v>313</v>
      </c>
      <c r="B287" s="373" t="s">
        <v>228</v>
      </c>
      <c r="C287" s="373" t="s">
        <v>733</v>
      </c>
      <c r="D287" s="373" t="s">
        <v>893</v>
      </c>
      <c r="E287" s="459">
        <v>628.79999999999995</v>
      </c>
      <c r="F287" s="459">
        <v>580.20000000000005</v>
      </c>
    </row>
    <row r="288" spans="1:6" ht="15" hidden="1">
      <c r="A288" s="322"/>
      <c r="B288" s="372" t="s">
        <v>228</v>
      </c>
      <c r="C288" s="372" t="s">
        <v>520</v>
      </c>
      <c r="D288" s="373"/>
      <c r="E288" s="458">
        <f>E289</f>
        <v>0</v>
      </c>
      <c r="F288" s="475"/>
    </row>
    <row r="289" spans="1:6" ht="14.25" hidden="1">
      <c r="A289" s="438"/>
      <c r="B289" s="372" t="s">
        <v>228</v>
      </c>
      <c r="C289" s="372" t="s">
        <v>842</v>
      </c>
      <c r="D289" s="372"/>
      <c r="E289" s="458">
        <f>E290</f>
        <v>0</v>
      </c>
      <c r="F289" s="475"/>
    </row>
    <row r="290" spans="1:6" ht="15" hidden="1">
      <c r="A290" s="310"/>
      <c r="B290" s="373" t="s">
        <v>228</v>
      </c>
      <c r="C290" s="373" t="s">
        <v>843</v>
      </c>
      <c r="D290" s="372"/>
      <c r="E290" s="354">
        <f>SUM(E291)</f>
        <v>0</v>
      </c>
      <c r="F290" s="475"/>
    </row>
    <row r="291" spans="1:6" ht="15" hidden="1">
      <c r="A291" s="297"/>
      <c r="B291" s="375" t="s">
        <v>228</v>
      </c>
      <c r="C291" s="373" t="s">
        <v>922</v>
      </c>
      <c r="D291" s="373"/>
      <c r="E291" s="354">
        <f>E292</f>
        <v>0</v>
      </c>
      <c r="F291" s="475"/>
    </row>
    <row r="292" spans="1:6" ht="15" hidden="1">
      <c r="A292" s="297"/>
      <c r="B292" s="375" t="s">
        <v>228</v>
      </c>
      <c r="C292" s="373" t="s">
        <v>922</v>
      </c>
      <c r="D292" s="373" t="s">
        <v>317</v>
      </c>
      <c r="E292" s="354">
        <v>0</v>
      </c>
      <c r="F292" s="475"/>
    </row>
    <row r="293" spans="1:6" ht="30.75" hidden="1" customHeight="1">
      <c r="A293" s="264"/>
      <c r="B293" s="372" t="s">
        <v>228</v>
      </c>
      <c r="C293" s="372" t="s">
        <v>860</v>
      </c>
      <c r="D293" s="373"/>
      <c r="E293" s="458">
        <f>E294</f>
        <v>0</v>
      </c>
      <c r="F293" s="475"/>
    </row>
    <row r="294" spans="1:6" ht="15" hidden="1">
      <c r="A294" s="264"/>
      <c r="B294" s="373" t="s">
        <v>228</v>
      </c>
      <c r="C294" s="372" t="s">
        <v>861</v>
      </c>
      <c r="D294" s="373"/>
      <c r="E294" s="354">
        <f>E295</f>
        <v>0</v>
      </c>
      <c r="F294" s="475"/>
    </row>
    <row r="295" spans="1:6" ht="15" hidden="1">
      <c r="A295" s="163"/>
      <c r="B295" s="373" t="s">
        <v>228</v>
      </c>
      <c r="C295" s="373" t="s">
        <v>862</v>
      </c>
      <c r="D295" s="373"/>
      <c r="E295" s="354">
        <f>E296</f>
        <v>0</v>
      </c>
      <c r="F295" s="475"/>
    </row>
    <row r="296" spans="1:6" ht="15" hidden="1">
      <c r="A296" s="163"/>
      <c r="B296" s="373" t="s">
        <v>228</v>
      </c>
      <c r="C296" s="373" t="s">
        <v>862</v>
      </c>
      <c r="D296" s="373" t="s">
        <v>421</v>
      </c>
      <c r="E296" s="354">
        <v>0</v>
      </c>
      <c r="F296" s="475"/>
    </row>
    <row r="297" spans="1:6" ht="14.25">
      <c r="A297" s="301" t="s">
        <v>241</v>
      </c>
      <c r="B297" s="372" t="s">
        <v>223</v>
      </c>
      <c r="C297" s="372"/>
      <c r="D297" s="372"/>
      <c r="E297" s="458">
        <f>SUM(E298)</f>
        <v>3045</v>
      </c>
      <c r="F297" s="450">
        <f>F298</f>
        <v>2892</v>
      </c>
    </row>
    <row r="298" spans="1:6" ht="25.5">
      <c r="A298" s="438" t="s">
        <v>1277</v>
      </c>
      <c r="B298" s="372" t="s">
        <v>223</v>
      </c>
      <c r="C298" s="372" t="s">
        <v>534</v>
      </c>
      <c r="D298" s="373"/>
      <c r="E298" s="458">
        <f>SUM(E299)</f>
        <v>3045</v>
      </c>
      <c r="F298" s="450">
        <f>F299</f>
        <v>2892</v>
      </c>
    </row>
    <row r="299" spans="1:6" ht="15">
      <c r="A299" s="310" t="s">
        <v>74</v>
      </c>
      <c r="B299" s="373" t="s">
        <v>223</v>
      </c>
      <c r="C299" s="373" t="s">
        <v>665</v>
      </c>
      <c r="D299" s="373"/>
      <c r="E299" s="354">
        <f>SUM(E301)</f>
        <v>3045</v>
      </c>
      <c r="F299" s="459">
        <f>F300</f>
        <v>2892</v>
      </c>
    </row>
    <row r="300" spans="1:6" ht="25.5">
      <c r="A300" s="310" t="s">
        <v>731</v>
      </c>
      <c r="B300" s="373" t="s">
        <v>223</v>
      </c>
      <c r="C300" s="373" t="s">
        <v>734</v>
      </c>
      <c r="D300" s="373"/>
      <c r="E300" s="354">
        <f>SUM(E301)</f>
        <v>3045</v>
      </c>
      <c r="F300" s="459">
        <f>F301</f>
        <v>2892</v>
      </c>
    </row>
    <row r="301" spans="1:6" ht="89.25">
      <c r="A301" s="163" t="s">
        <v>548</v>
      </c>
      <c r="B301" s="373" t="s">
        <v>223</v>
      </c>
      <c r="C301" s="373" t="s">
        <v>735</v>
      </c>
      <c r="D301" s="372"/>
      <c r="E301" s="354">
        <f>SUM(E302)</f>
        <v>3045</v>
      </c>
      <c r="F301" s="459">
        <f>F302</f>
        <v>2892</v>
      </c>
    </row>
    <row r="302" spans="1:6" ht="15">
      <c r="A302" s="163" t="s">
        <v>313</v>
      </c>
      <c r="B302" s="373" t="s">
        <v>223</v>
      </c>
      <c r="C302" s="373" t="s">
        <v>735</v>
      </c>
      <c r="D302" s="373" t="s">
        <v>830</v>
      </c>
      <c r="E302" s="68">
        <v>3045</v>
      </c>
      <c r="F302" s="459">
        <v>2892</v>
      </c>
    </row>
    <row r="303" spans="1:6" ht="14.25">
      <c r="A303" s="264" t="s">
        <v>173</v>
      </c>
      <c r="B303" s="372" t="s">
        <v>622</v>
      </c>
      <c r="C303" s="372"/>
      <c r="D303" s="372"/>
      <c r="E303" s="458">
        <f>E304</f>
        <v>4000</v>
      </c>
      <c r="F303" s="458">
        <f>F304</f>
        <v>4000</v>
      </c>
    </row>
    <row r="304" spans="1:6" ht="25.5">
      <c r="A304" s="325" t="s">
        <v>1276</v>
      </c>
      <c r="B304" s="372" t="s">
        <v>622</v>
      </c>
      <c r="C304" s="372" t="s">
        <v>521</v>
      </c>
      <c r="D304" s="372"/>
      <c r="E304" s="458">
        <f>SUM(E306,E308,E310,E313)</f>
        <v>4000</v>
      </c>
      <c r="F304" s="458">
        <f>SUM(F306,F308,F310,F313)</f>
        <v>4000</v>
      </c>
    </row>
    <row r="305" spans="1:6" ht="25.5">
      <c r="A305" s="307" t="s">
        <v>825</v>
      </c>
      <c r="B305" s="373" t="s">
        <v>622</v>
      </c>
      <c r="C305" s="373" t="s">
        <v>726</v>
      </c>
      <c r="D305" s="372"/>
      <c r="E305" s="458">
        <f>E306+E308</f>
        <v>3400</v>
      </c>
      <c r="F305" s="458">
        <f>F306+F308</f>
        <v>3400</v>
      </c>
    </row>
    <row r="306" spans="1:6" ht="15">
      <c r="A306" s="307" t="s">
        <v>536</v>
      </c>
      <c r="B306" s="373" t="s">
        <v>622</v>
      </c>
      <c r="C306" s="373" t="s">
        <v>727</v>
      </c>
      <c r="D306" s="372"/>
      <c r="E306" s="458">
        <f>SUM(E307)</f>
        <v>800</v>
      </c>
      <c r="F306" s="458">
        <f>SUM(F307)</f>
        <v>800</v>
      </c>
    </row>
    <row r="307" spans="1:6" ht="25.5">
      <c r="A307" s="267" t="s">
        <v>422</v>
      </c>
      <c r="B307" s="373" t="s">
        <v>622</v>
      </c>
      <c r="C307" s="373" t="s">
        <v>727</v>
      </c>
      <c r="D307" s="373" t="s">
        <v>421</v>
      </c>
      <c r="E307" s="354">
        <v>800</v>
      </c>
      <c r="F307" s="354">
        <v>800</v>
      </c>
    </row>
    <row r="308" spans="1:6" ht="25.5">
      <c r="A308" s="331" t="s">
        <v>537</v>
      </c>
      <c r="B308" s="373" t="s">
        <v>622</v>
      </c>
      <c r="C308" s="373" t="s">
        <v>728</v>
      </c>
      <c r="D308" s="372"/>
      <c r="E308" s="458">
        <f>SUM(E309)</f>
        <v>2600</v>
      </c>
      <c r="F308" s="458">
        <f>SUM(F309)</f>
        <v>2600</v>
      </c>
    </row>
    <row r="309" spans="1:6" ht="15">
      <c r="A309" s="330" t="s">
        <v>554</v>
      </c>
      <c r="B309" s="373" t="s">
        <v>622</v>
      </c>
      <c r="C309" s="373" t="s">
        <v>728</v>
      </c>
      <c r="D309" s="373" t="s">
        <v>579</v>
      </c>
      <c r="E309" s="354">
        <v>2600</v>
      </c>
      <c r="F309" s="354">
        <v>2600</v>
      </c>
    </row>
    <row r="310" spans="1:6" ht="25.5">
      <c r="A310" s="307" t="s">
        <v>826</v>
      </c>
      <c r="B310" s="373" t="s">
        <v>622</v>
      </c>
      <c r="C310" s="373" t="s">
        <v>828</v>
      </c>
      <c r="D310" s="373"/>
      <c r="E310" s="458">
        <v>100</v>
      </c>
      <c r="F310" s="458">
        <v>100</v>
      </c>
    </row>
    <row r="311" spans="1:6" ht="15">
      <c r="A311" s="331" t="s">
        <v>827</v>
      </c>
      <c r="B311" s="373" t="s">
        <v>622</v>
      </c>
      <c r="C311" s="373" t="s">
        <v>829</v>
      </c>
      <c r="D311" s="373"/>
      <c r="E311" s="354">
        <v>100</v>
      </c>
      <c r="F311" s="354">
        <v>100</v>
      </c>
    </row>
    <row r="312" spans="1:6" ht="25.5">
      <c r="A312" s="267" t="s">
        <v>422</v>
      </c>
      <c r="B312" s="373" t="s">
        <v>622</v>
      </c>
      <c r="C312" s="373" t="s">
        <v>829</v>
      </c>
      <c r="D312" s="373" t="s">
        <v>421</v>
      </c>
      <c r="E312" s="354">
        <v>100</v>
      </c>
      <c r="F312" s="354">
        <v>100</v>
      </c>
    </row>
    <row r="313" spans="1:6" ht="14.25">
      <c r="A313" s="331" t="s">
        <v>1153</v>
      </c>
      <c r="B313" s="372" t="s">
        <v>622</v>
      </c>
      <c r="C313" s="372" t="s">
        <v>1152</v>
      </c>
      <c r="D313" s="372"/>
      <c r="E313" s="458">
        <f>E314</f>
        <v>500</v>
      </c>
      <c r="F313" s="458">
        <f>F314</f>
        <v>500</v>
      </c>
    </row>
    <row r="314" spans="1:6" ht="25.5">
      <c r="A314" s="267" t="s">
        <v>422</v>
      </c>
      <c r="B314" s="373" t="s">
        <v>622</v>
      </c>
      <c r="C314" s="373" t="s">
        <v>1152</v>
      </c>
      <c r="D314" s="373" t="s">
        <v>421</v>
      </c>
      <c r="E314" s="354">
        <v>500</v>
      </c>
      <c r="F314" s="354">
        <v>500</v>
      </c>
    </row>
    <row r="315" spans="1:6" ht="14.25">
      <c r="A315" s="264" t="s">
        <v>349</v>
      </c>
      <c r="B315" s="372" t="s">
        <v>226</v>
      </c>
      <c r="C315" s="372"/>
      <c r="D315" s="372"/>
      <c r="E315" s="458">
        <f>SUM(E316)+E327</f>
        <v>13290</v>
      </c>
      <c r="F315" s="458">
        <f>SUM(F316)+F327</f>
        <v>13290</v>
      </c>
    </row>
    <row r="316" spans="1:6" ht="14.25">
      <c r="A316" s="264" t="s">
        <v>227</v>
      </c>
      <c r="B316" s="372" t="s">
        <v>627</v>
      </c>
      <c r="C316" s="372"/>
      <c r="D316" s="372"/>
      <c r="E316" s="458">
        <f>SUM(E317)</f>
        <v>12290</v>
      </c>
      <c r="F316" s="458">
        <f>SUM(F317)</f>
        <v>12290</v>
      </c>
    </row>
    <row r="317" spans="1:6" ht="38.25">
      <c r="A317" s="438" t="s">
        <v>1243</v>
      </c>
      <c r="B317" s="372" t="s">
        <v>627</v>
      </c>
      <c r="C317" s="372" t="s">
        <v>666</v>
      </c>
      <c r="D317" s="372"/>
      <c r="E317" s="458">
        <f>SUM(E321,E323,E319)</f>
        <v>12290</v>
      </c>
      <c r="F317" s="458">
        <f>SUM(F321,F323,F319)</f>
        <v>12290</v>
      </c>
    </row>
    <row r="318" spans="1:6" ht="25.5">
      <c r="A318" s="307" t="s">
        <v>729</v>
      </c>
      <c r="B318" s="373" t="s">
        <v>627</v>
      </c>
      <c r="C318" s="373" t="s">
        <v>762</v>
      </c>
      <c r="D318" s="372"/>
      <c r="E318" s="458">
        <f>SUM(E320,E322,E323)</f>
        <v>12290</v>
      </c>
      <c r="F318" s="458">
        <f>SUM(F320,F322,F323)</f>
        <v>12290</v>
      </c>
    </row>
    <row r="319" spans="1:6" ht="15">
      <c r="A319" s="163" t="s">
        <v>772</v>
      </c>
      <c r="B319" s="373" t="s">
        <v>627</v>
      </c>
      <c r="C319" s="373" t="s">
        <v>763</v>
      </c>
      <c r="D319" s="373"/>
      <c r="E319" s="354">
        <f>SUM(E320)</f>
        <v>1450</v>
      </c>
      <c r="F319" s="354">
        <f>SUM(F320)</f>
        <v>1450</v>
      </c>
    </row>
    <row r="320" spans="1:6" ht="25.5">
      <c r="A320" s="267" t="s">
        <v>422</v>
      </c>
      <c r="B320" s="373" t="s">
        <v>627</v>
      </c>
      <c r="C320" s="373" t="s">
        <v>763</v>
      </c>
      <c r="D320" s="373" t="s">
        <v>421</v>
      </c>
      <c r="E320" s="354">
        <v>1450</v>
      </c>
      <c r="F320" s="354">
        <v>1450</v>
      </c>
    </row>
    <row r="321" spans="1:6" ht="15">
      <c r="A321" s="163" t="s">
        <v>771</v>
      </c>
      <c r="B321" s="373" t="s">
        <v>627</v>
      </c>
      <c r="C321" s="373" t="s">
        <v>764</v>
      </c>
      <c r="D321" s="373"/>
      <c r="E321" s="354">
        <f>SUM(E322:E322)</f>
        <v>920</v>
      </c>
      <c r="F321" s="354">
        <f>SUM(F322:F322)</f>
        <v>920</v>
      </c>
    </row>
    <row r="322" spans="1:6" ht="15">
      <c r="A322" s="163" t="s">
        <v>770</v>
      </c>
      <c r="B322" s="375" t="s">
        <v>627</v>
      </c>
      <c r="C322" s="373" t="s">
        <v>764</v>
      </c>
      <c r="D322" s="373" t="s">
        <v>768</v>
      </c>
      <c r="E322" s="354">
        <v>920</v>
      </c>
      <c r="F322" s="354">
        <v>920</v>
      </c>
    </row>
    <row r="323" spans="1:6" ht="15">
      <c r="A323" s="163" t="s">
        <v>802</v>
      </c>
      <c r="B323" s="373" t="s">
        <v>627</v>
      </c>
      <c r="C323" s="373" t="s">
        <v>765</v>
      </c>
      <c r="D323" s="373"/>
      <c r="E323" s="354">
        <f>SUM(E324:E325)</f>
        <v>9920</v>
      </c>
      <c r="F323" s="354">
        <f>SUM(F324:F325)</f>
        <v>9920</v>
      </c>
    </row>
    <row r="324" spans="1:6" ht="15">
      <c r="A324" s="163" t="s">
        <v>770</v>
      </c>
      <c r="B324" s="373" t="s">
        <v>627</v>
      </c>
      <c r="C324" s="373" t="s">
        <v>765</v>
      </c>
      <c r="D324" s="373" t="s">
        <v>768</v>
      </c>
      <c r="E324" s="354">
        <v>9420</v>
      </c>
      <c r="F324" s="354">
        <v>9420</v>
      </c>
    </row>
    <row r="325" spans="1:6" ht="15">
      <c r="A325" s="163" t="s">
        <v>919</v>
      </c>
      <c r="B325" s="373" t="s">
        <v>627</v>
      </c>
      <c r="C325" s="373" t="s">
        <v>918</v>
      </c>
      <c r="D325" s="373" t="s">
        <v>768</v>
      </c>
      <c r="E325" s="354">
        <v>500</v>
      </c>
      <c r="F325" s="354">
        <v>500</v>
      </c>
    </row>
    <row r="326" spans="1:6" ht="38.25">
      <c r="A326" s="264" t="s">
        <v>1253</v>
      </c>
      <c r="B326" s="373" t="s">
        <v>1151</v>
      </c>
      <c r="C326" s="373" t="s">
        <v>857</v>
      </c>
      <c r="D326" s="373"/>
      <c r="E326" s="354">
        <f>E327</f>
        <v>1000</v>
      </c>
      <c r="F326" s="354">
        <f>F327</f>
        <v>1000</v>
      </c>
    </row>
    <row r="327" spans="1:6" ht="15">
      <c r="A327" s="267" t="s">
        <v>461</v>
      </c>
      <c r="B327" s="373" t="s">
        <v>1151</v>
      </c>
      <c r="C327" s="373" t="s">
        <v>857</v>
      </c>
      <c r="D327" s="373" t="s">
        <v>421</v>
      </c>
      <c r="E327" s="354">
        <v>1000</v>
      </c>
      <c r="F327" s="354">
        <v>1000</v>
      </c>
    </row>
    <row r="328" spans="1:6" ht="14.25">
      <c r="A328" s="264" t="s">
        <v>350</v>
      </c>
      <c r="B328" s="372" t="s">
        <v>351</v>
      </c>
      <c r="C328" s="372"/>
      <c r="D328" s="372"/>
      <c r="E328" s="458">
        <f>SUM(E329)</f>
        <v>2700</v>
      </c>
      <c r="F328" s="458">
        <f>SUM(F329)</f>
        <v>2700</v>
      </c>
    </row>
    <row r="329" spans="1:6" ht="14.25">
      <c r="A329" s="264" t="s">
        <v>569</v>
      </c>
      <c r="B329" s="372" t="s">
        <v>625</v>
      </c>
      <c r="C329" s="372"/>
      <c r="D329" s="372"/>
      <c r="E329" s="458">
        <f>SUM(E331)</f>
        <v>2700</v>
      </c>
      <c r="F329" s="458">
        <f>SUM(F331)</f>
        <v>2700</v>
      </c>
    </row>
    <row r="330" spans="1:6" ht="15">
      <c r="A330" s="163" t="s">
        <v>24</v>
      </c>
      <c r="B330" s="373" t="s">
        <v>625</v>
      </c>
      <c r="C330" s="373" t="s">
        <v>507</v>
      </c>
      <c r="D330" s="373"/>
      <c r="E330" s="354">
        <f t="shared" ref="E330:F332" si="8">SUM(E331)</f>
        <v>2700</v>
      </c>
      <c r="F330" s="354">
        <f t="shared" si="8"/>
        <v>2700</v>
      </c>
    </row>
    <row r="331" spans="1:6" ht="25.5">
      <c r="A331" s="163" t="s">
        <v>383</v>
      </c>
      <c r="B331" s="373" t="s">
        <v>625</v>
      </c>
      <c r="C331" s="373" t="s">
        <v>667</v>
      </c>
      <c r="D331" s="373"/>
      <c r="E331" s="354">
        <f t="shared" si="8"/>
        <v>2700</v>
      </c>
      <c r="F331" s="354">
        <f t="shared" si="8"/>
        <v>2700</v>
      </c>
    </row>
    <row r="332" spans="1:6" ht="15">
      <c r="A332" s="331" t="s">
        <v>434</v>
      </c>
      <c r="B332" s="373" t="s">
        <v>625</v>
      </c>
      <c r="C332" s="373" t="s">
        <v>668</v>
      </c>
      <c r="D332" s="373"/>
      <c r="E332" s="354">
        <f t="shared" si="8"/>
        <v>2700</v>
      </c>
      <c r="F332" s="354">
        <f t="shared" si="8"/>
        <v>2700</v>
      </c>
    </row>
    <row r="333" spans="1:6" ht="15">
      <c r="A333" s="163" t="s">
        <v>206</v>
      </c>
      <c r="B333" s="373" t="s">
        <v>625</v>
      </c>
      <c r="C333" s="373" t="s">
        <v>668</v>
      </c>
      <c r="D333" s="373" t="s">
        <v>834</v>
      </c>
      <c r="E333" s="354">
        <v>2700</v>
      </c>
      <c r="F333" s="354">
        <v>2700</v>
      </c>
    </row>
    <row r="334" spans="1:6" ht="25.5">
      <c r="A334" s="264" t="s">
        <v>352</v>
      </c>
      <c r="B334" s="372" t="s">
        <v>623</v>
      </c>
      <c r="C334" s="372"/>
      <c r="D334" s="372"/>
      <c r="E334" s="458">
        <f>SUM(E335)</f>
        <v>0</v>
      </c>
      <c r="F334" s="458">
        <f>SUM(F335)</f>
        <v>0</v>
      </c>
    </row>
    <row r="335" spans="1:6" ht="25.5" hidden="1">
      <c r="A335" s="438" t="s">
        <v>234</v>
      </c>
      <c r="B335" s="372" t="s">
        <v>624</v>
      </c>
      <c r="C335" s="372"/>
      <c r="D335" s="372"/>
      <c r="E335" s="458">
        <f>SUM(E338)</f>
        <v>0</v>
      </c>
      <c r="F335" s="458">
        <f>SUM(F338)</f>
        <v>0</v>
      </c>
    </row>
    <row r="336" spans="1:6" ht="15" hidden="1">
      <c r="A336" s="163" t="s">
        <v>24</v>
      </c>
      <c r="B336" s="373" t="s">
        <v>624</v>
      </c>
      <c r="C336" s="373" t="s">
        <v>507</v>
      </c>
      <c r="D336" s="373"/>
      <c r="E336" s="354">
        <f t="shared" ref="E336:F338" si="9">SUM(E337)</f>
        <v>0</v>
      </c>
      <c r="F336" s="354">
        <f t="shared" si="9"/>
        <v>0</v>
      </c>
    </row>
    <row r="337" spans="1:6" ht="15" hidden="1">
      <c r="A337" s="310" t="s">
        <v>561</v>
      </c>
      <c r="B337" s="373" t="s">
        <v>624</v>
      </c>
      <c r="C337" s="373" t="s">
        <v>669</v>
      </c>
      <c r="D337" s="373"/>
      <c r="E337" s="354">
        <f t="shared" si="9"/>
        <v>0</v>
      </c>
      <c r="F337" s="354">
        <f t="shared" si="9"/>
        <v>0</v>
      </c>
    </row>
    <row r="338" spans="1:6" ht="15" hidden="1">
      <c r="A338" s="332" t="s">
        <v>320</v>
      </c>
      <c r="B338" s="373" t="s">
        <v>624</v>
      </c>
      <c r="C338" s="373" t="s">
        <v>670</v>
      </c>
      <c r="D338" s="373"/>
      <c r="E338" s="354">
        <f t="shared" si="9"/>
        <v>0</v>
      </c>
      <c r="F338" s="354">
        <f t="shared" si="9"/>
        <v>0</v>
      </c>
    </row>
    <row r="339" spans="1:6" ht="22.5" hidden="1" customHeight="1">
      <c r="A339" s="163" t="s">
        <v>561</v>
      </c>
      <c r="B339" s="373" t="s">
        <v>624</v>
      </c>
      <c r="C339" s="373" t="s">
        <v>670</v>
      </c>
      <c r="D339" s="373" t="s">
        <v>204</v>
      </c>
      <c r="E339" s="354">
        <v>0</v>
      </c>
      <c r="F339" s="354">
        <v>0</v>
      </c>
    </row>
    <row r="340" spans="1:6" ht="45.75" customHeight="1">
      <c r="A340" s="325" t="s">
        <v>354</v>
      </c>
      <c r="B340" s="372" t="s">
        <v>353</v>
      </c>
      <c r="C340" s="372"/>
      <c r="D340" s="372"/>
      <c r="E340" s="458">
        <f>SUM(E342)</f>
        <v>34534.9</v>
      </c>
      <c r="F340" s="458">
        <f>SUM(F342)</f>
        <v>34434.9</v>
      </c>
    </row>
    <row r="341" spans="1:6" ht="48" customHeight="1">
      <c r="A341" s="438" t="s">
        <v>550</v>
      </c>
      <c r="B341" s="372" t="s">
        <v>235</v>
      </c>
      <c r="C341" s="372"/>
      <c r="D341" s="372"/>
      <c r="E341" s="458">
        <f>E342</f>
        <v>34534.9</v>
      </c>
      <c r="F341" s="458">
        <f>F342</f>
        <v>34434.9</v>
      </c>
    </row>
    <row r="342" spans="1:6" ht="23.25" customHeight="1">
      <c r="A342" s="264" t="s">
        <v>24</v>
      </c>
      <c r="B342" s="372" t="s">
        <v>235</v>
      </c>
      <c r="C342" s="372" t="s">
        <v>507</v>
      </c>
      <c r="D342" s="372"/>
      <c r="E342" s="458">
        <f>SUM(E343,E348)</f>
        <v>34534.9</v>
      </c>
      <c r="F342" s="458">
        <f>SUM(F343,F348)</f>
        <v>34434.9</v>
      </c>
    </row>
    <row r="343" spans="1:6" ht="21.75" customHeight="1">
      <c r="A343" s="325" t="s">
        <v>192</v>
      </c>
      <c r="B343" s="372" t="s">
        <v>235</v>
      </c>
      <c r="C343" s="372" t="s">
        <v>525</v>
      </c>
      <c r="D343" s="372"/>
      <c r="E343" s="458">
        <f>SUM(E344,E346)</f>
        <v>23910.9</v>
      </c>
      <c r="F343" s="458">
        <f>SUM(F344,F346)</f>
        <v>23810.9</v>
      </c>
    </row>
    <row r="344" spans="1:6" ht="38.25">
      <c r="A344" s="334" t="s">
        <v>195</v>
      </c>
      <c r="B344" s="373" t="s">
        <v>235</v>
      </c>
      <c r="C344" s="373" t="s">
        <v>756</v>
      </c>
      <c r="D344" s="373"/>
      <c r="E344" s="354">
        <f>SUM(E345)</f>
        <v>2043.9</v>
      </c>
      <c r="F344" s="354">
        <f>SUM(F345)</f>
        <v>1943.9</v>
      </c>
    </row>
    <row r="345" spans="1:6" ht="15">
      <c r="A345" s="334" t="s">
        <v>610</v>
      </c>
      <c r="B345" s="373" t="s">
        <v>235</v>
      </c>
      <c r="C345" s="373" t="s">
        <v>756</v>
      </c>
      <c r="D345" s="373" t="s">
        <v>609</v>
      </c>
      <c r="E345" s="463">
        <v>2043.9</v>
      </c>
      <c r="F345" s="463">
        <v>1943.9</v>
      </c>
    </row>
    <row r="346" spans="1:6" ht="38.25">
      <c r="A346" s="334" t="s">
        <v>196</v>
      </c>
      <c r="B346" s="376" t="s">
        <v>235</v>
      </c>
      <c r="C346" s="376" t="s">
        <v>671</v>
      </c>
      <c r="D346" s="376"/>
      <c r="E346" s="354">
        <f>SUM(E347)</f>
        <v>21867</v>
      </c>
      <c r="F346" s="354">
        <f>SUM(F347)</f>
        <v>21867</v>
      </c>
    </row>
    <row r="347" spans="1:6" ht="15">
      <c r="A347" s="334" t="s">
        <v>610</v>
      </c>
      <c r="B347" s="376" t="s">
        <v>235</v>
      </c>
      <c r="C347" s="376" t="s">
        <v>671</v>
      </c>
      <c r="D347" s="376" t="s">
        <v>609</v>
      </c>
      <c r="E347" s="463">
        <v>21867</v>
      </c>
      <c r="F347" s="463">
        <v>21867</v>
      </c>
    </row>
    <row r="348" spans="1:6" ht="14.25">
      <c r="A348" s="325" t="s">
        <v>198</v>
      </c>
      <c r="B348" s="372" t="s">
        <v>235</v>
      </c>
      <c r="C348" s="372" t="s">
        <v>646</v>
      </c>
      <c r="D348" s="372"/>
      <c r="E348" s="458">
        <f>SUM(E349,E351)</f>
        <v>10624</v>
      </c>
      <c r="F348" s="458">
        <f>SUM(F349,F351)</f>
        <v>10624</v>
      </c>
    </row>
    <row r="349" spans="1:6" ht="38.25">
      <c r="A349" s="334" t="s">
        <v>194</v>
      </c>
      <c r="B349" s="373" t="s">
        <v>235</v>
      </c>
      <c r="C349" s="373" t="s">
        <v>757</v>
      </c>
      <c r="D349" s="373"/>
      <c r="E349" s="354">
        <f>SUM(E350)</f>
        <v>2491</v>
      </c>
      <c r="F349" s="354">
        <f>SUM(F350)</f>
        <v>2491</v>
      </c>
    </row>
    <row r="350" spans="1:6" ht="15">
      <c r="A350" s="334" t="s">
        <v>610</v>
      </c>
      <c r="B350" s="373" t="s">
        <v>235</v>
      </c>
      <c r="C350" s="373" t="s">
        <v>757</v>
      </c>
      <c r="D350" s="373" t="s">
        <v>609</v>
      </c>
      <c r="E350" s="354">
        <v>2491</v>
      </c>
      <c r="F350" s="354">
        <v>2491</v>
      </c>
    </row>
    <row r="351" spans="1:6" ht="37.5" customHeight="1">
      <c r="A351" s="334" t="s">
        <v>435</v>
      </c>
      <c r="B351" s="376" t="s">
        <v>235</v>
      </c>
      <c r="C351" s="376" t="s">
        <v>672</v>
      </c>
      <c r="D351" s="376"/>
      <c r="E351" s="354">
        <f>E352</f>
        <v>8133</v>
      </c>
      <c r="F351" s="354">
        <f>F352</f>
        <v>8133</v>
      </c>
    </row>
    <row r="352" spans="1:6" ht="22.5" customHeight="1">
      <c r="A352" s="334" t="s">
        <v>610</v>
      </c>
      <c r="B352" s="376" t="s">
        <v>235</v>
      </c>
      <c r="C352" s="376" t="s">
        <v>672</v>
      </c>
      <c r="D352" s="376" t="s">
        <v>609</v>
      </c>
      <c r="E352" s="463">
        <v>8133</v>
      </c>
      <c r="F352" s="463">
        <v>8133</v>
      </c>
    </row>
    <row r="353" spans="1:6" ht="23.25" customHeight="1">
      <c r="A353" s="455" t="s">
        <v>1094</v>
      </c>
      <c r="B353" s="151"/>
      <c r="C353" s="151"/>
      <c r="D353" s="151"/>
      <c r="E353" s="459">
        <v>9800</v>
      </c>
      <c r="F353" s="459">
        <v>19700</v>
      </c>
    </row>
    <row r="354" spans="1:6" ht="3" customHeight="1">
      <c r="A354" s="151"/>
      <c r="B354" s="151"/>
      <c r="C354" s="151"/>
      <c r="D354" s="151"/>
      <c r="E354" s="475"/>
      <c r="F354" s="475"/>
    </row>
  </sheetData>
  <mergeCells count="4">
    <mergeCell ref="E2:F2"/>
    <mergeCell ref="B3:F3"/>
    <mergeCell ref="D4:F4"/>
    <mergeCell ref="A6:F6"/>
  </mergeCells>
  <pageMargins left="0.9055118110236221" right="0" top="0.74803149606299213" bottom="0.19685039370078741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47"/>
  <sheetViews>
    <sheetView workbookViewId="0">
      <selection activeCell="J15" sqref="J15"/>
    </sheetView>
  </sheetViews>
  <sheetFormatPr defaultRowHeight="12.75"/>
  <cols>
    <col min="2" max="2" width="50.42578125" style="317" customWidth="1"/>
    <col min="3" max="3" width="13.28515625" style="317" customWidth="1"/>
    <col min="4" max="4" width="10.28515625" style="317" customWidth="1"/>
    <col min="5" max="5" width="8.42578125" style="317" customWidth="1"/>
    <col min="6" max="6" width="15.140625" style="447" customWidth="1"/>
  </cols>
  <sheetData>
    <row r="1" spans="2:6">
      <c r="F1" s="469"/>
    </row>
    <row r="2" spans="2:6">
      <c r="B2" s="515" t="s">
        <v>1022</v>
      </c>
      <c r="C2" s="515"/>
      <c r="D2" s="515"/>
      <c r="E2" s="515"/>
      <c r="F2" s="515"/>
    </row>
    <row r="3" spans="2:6" ht="50.25" customHeight="1">
      <c r="B3" s="423"/>
      <c r="C3" s="535" t="s">
        <v>1244</v>
      </c>
      <c r="D3" s="535"/>
      <c r="E3" s="535"/>
      <c r="F3" s="536"/>
    </row>
    <row r="4" spans="2:6" ht="18" customHeight="1">
      <c r="B4" s="424"/>
      <c r="C4" s="424"/>
      <c r="D4" s="516"/>
      <c r="E4" s="516"/>
      <c r="F4" s="516"/>
    </row>
    <row r="5" spans="2:6" ht="18" customHeight="1">
      <c r="B5" s="424"/>
      <c r="C5" s="424"/>
      <c r="D5" s="348"/>
      <c r="E5" s="348"/>
      <c r="F5" s="477" t="s">
        <v>413</v>
      </c>
    </row>
    <row r="6" spans="2:6" ht="60.75" customHeight="1">
      <c r="B6" s="534" t="s">
        <v>1292</v>
      </c>
      <c r="C6" s="534"/>
      <c r="D6" s="534"/>
      <c r="E6" s="534"/>
      <c r="F6" s="534"/>
    </row>
    <row r="7" spans="2:6" ht="18.75" customHeight="1">
      <c r="B7" s="319"/>
      <c r="C7" s="319"/>
      <c r="D7" s="319"/>
      <c r="E7" s="319"/>
      <c r="F7" s="478" t="s">
        <v>573</v>
      </c>
    </row>
    <row r="8" spans="2:6" ht="32.25" customHeight="1">
      <c r="B8" s="320" t="s">
        <v>334</v>
      </c>
      <c r="C8" s="320" t="s">
        <v>420</v>
      </c>
      <c r="D8" s="320" t="s">
        <v>300</v>
      </c>
      <c r="E8" s="320" t="s">
        <v>301</v>
      </c>
      <c r="F8" s="462" t="s">
        <v>907</v>
      </c>
    </row>
    <row r="9" spans="2:6" ht="23.25" customHeight="1">
      <c r="B9" s="264" t="s">
        <v>759</v>
      </c>
      <c r="C9" s="320"/>
      <c r="D9" s="320"/>
      <c r="E9" s="320"/>
      <c r="F9" s="458">
        <f>SUM(F194,F195,F219)</f>
        <v>795341.10000000009</v>
      </c>
    </row>
    <row r="10" spans="2:6" ht="34.5" customHeight="1">
      <c r="B10" s="325" t="s">
        <v>1279</v>
      </c>
      <c r="C10" s="351" t="s">
        <v>521</v>
      </c>
      <c r="D10" s="351"/>
      <c r="E10" s="351"/>
      <c r="F10" s="458">
        <f>F11</f>
        <v>9650</v>
      </c>
    </row>
    <row r="11" spans="2:6" ht="24.75" customHeight="1">
      <c r="B11" s="163" t="s">
        <v>276</v>
      </c>
      <c r="C11" s="353" t="s">
        <v>1020</v>
      </c>
      <c r="D11" s="353" t="s">
        <v>486</v>
      </c>
      <c r="E11" s="353"/>
      <c r="F11" s="354">
        <f>F12+F14+F17+F19+F21</f>
        <v>9650</v>
      </c>
    </row>
    <row r="12" spans="2:6" ht="28.5" customHeight="1">
      <c r="B12" s="163" t="s">
        <v>547</v>
      </c>
      <c r="C12" s="353" t="s">
        <v>822</v>
      </c>
      <c r="D12" s="353" t="s">
        <v>603</v>
      </c>
      <c r="E12" s="353"/>
      <c r="F12" s="354">
        <f>SUM(F13)</f>
        <v>5650</v>
      </c>
    </row>
    <row r="13" spans="2:6" ht="30" customHeight="1">
      <c r="B13" s="163" t="s">
        <v>316</v>
      </c>
      <c r="C13" s="353" t="s">
        <v>822</v>
      </c>
      <c r="D13" s="353" t="s">
        <v>603</v>
      </c>
      <c r="E13" s="353" t="s">
        <v>315</v>
      </c>
      <c r="F13" s="354">
        <v>5650</v>
      </c>
    </row>
    <row r="14" spans="2:6" ht="20.25" customHeight="1">
      <c r="B14" s="307" t="s">
        <v>536</v>
      </c>
      <c r="C14" s="353" t="s">
        <v>727</v>
      </c>
      <c r="D14" s="353"/>
      <c r="E14" s="353"/>
      <c r="F14" s="354">
        <f>F15</f>
        <v>800</v>
      </c>
    </row>
    <row r="15" spans="2:6" ht="18" customHeight="1">
      <c r="B15" s="163" t="s">
        <v>173</v>
      </c>
      <c r="C15" s="353" t="s">
        <v>727</v>
      </c>
      <c r="D15" s="353" t="s">
        <v>622</v>
      </c>
      <c r="E15" s="353"/>
      <c r="F15" s="354">
        <f>F16</f>
        <v>800</v>
      </c>
    </row>
    <row r="16" spans="2:6" ht="33" customHeight="1">
      <c r="B16" s="267" t="s">
        <v>422</v>
      </c>
      <c r="C16" s="353" t="s">
        <v>727</v>
      </c>
      <c r="D16" s="353" t="s">
        <v>622</v>
      </c>
      <c r="E16" s="353" t="s">
        <v>421</v>
      </c>
      <c r="F16" s="354">
        <v>800</v>
      </c>
    </row>
    <row r="17" spans="2:6" ht="30.75" customHeight="1">
      <c r="B17" s="163" t="s">
        <v>537</v>
      </c>
      <c r="C17" s="353" t="s">
        <v>728</v>
      </c>
      <c r="D17" s="353"/>
      <c r="E17" s="353"/>
      <c r="F17" s="354">
        <f>SUM(F18)</f>
        <v>2600</v>
      </c>
    </row>
    <row r="18" spans="2:6" ht="21.75" customHeight="1">
      <c r="B18" s="330" t="s">
        <v>554</v>
      </c>
      <c r="C18" s="353" t="s">
        <v>728</v>
      </c>
      <c r="D18" s="353" t="s">
        <v>622</v>
      </c>
      <c r="E18" s="353" t="s">
        <v>579</v>
      </c>
      <c r="F18" s="354">
        <v>2600</v>
      </c>
    </row>
    <row r="19" spans="2:6" ht="37.5" customHeight="1">
      <c r="B19" s="331" t="s">
        <v>831</v>
      </c>
      <c r="C19" s="353" t="s">
        <v>829</v>
      </c>
      <c r="D19" s="353" t="s">
        <v>622</v>
      </c>
      <c r="E19" s="353"/>
      <c r="F19" s="354">
        <v>100</v>
      </c>
    </row>
    <row r="20" spans="2:6" ht="37.5" customHeight="1">
      <c r="B20" s="267" t="s">
        <v>422</v>
      </c>
      <c r="C20" s="353" t="s">
        <v>829</v>
      </c>
      <c r="D20" s="353" t="s">
        <v>622</v>
      </c>
      <c r="E20" s="353" t="s">
        <v>421</v>
      </c>
      <c r="F20" s="354">
        <v>100</v>
      </c>
    </row>
    <row r="21" spans="2:6" ht="33" customHeight="1">
      <c r="B21" s="331" t="s">
        <v>1153</v>
      </c>
      <c r="C21" s="353" t="s">
        <v>1152</v>
      </c>
      <c r="D21" s="353" t="s">
        <v>622</v>
      </c>
      <c r="E21" s="353"/>
      <c r="F21" s="354">
        <f>F22</f>
        <v>500</v>
      </c>
    </row>
    <row r="22" spans="2:6" ht="37.5" customHeight="1">
      <c r="B22" s="267" t="s">
        <v>422</v>
      </c>
      <c r="C22" s="353" t="s">
        <v>1152</v>
      </c>
      <c r="D22" s="353" t="s">
        <v>622</v>
      </c>
      <c r="E22" s="353" t="s">
        <v>421</v>
      </c>
      <c r="F22" s="354">
        <v>500</v>
      </c>
    </row>
    <row r="23" spans="2:6" ht="42.75" customHeight="1">
      <c r="B23" s="328" t="s">
        <v>1280</v>
      </c>
      <c r="C23" s="351" t="s">
        <v>518</v>
      </c>
      <c r="D23" s="350" t="s">
        <v>602</v>
      </c>
      <c r="E23" s="351"/>
      <c r="F23" s="458">
        <f>F24</f>
        <v>100</v>
      </c>
    </row>
    <row r="24" spans="2:6" ht="30" customHeight="1">
      <c r="B24" s="163" t="s">
        <v>705</v>
      </c>
      <c r="C24" s="353" t="s">
        <v>706</v>
      </c>
      <c r="D24" s="352"/>
      <c r="E24" s="353"/>
      <c r="F24" s="354">
        <f>F25</f>
        <v>100</v>
      </c>
    </row>
    <row r="25" spans="2:6" ht="30" customHeight="1">
      <c r="B25" s="267" t="s">
        <v>12</v>
      </c>
      <c r="C25" s="353" t="s">
        <v>749</v>
      </c>
      <c r="D25" s="352"/>
      <c r="E25" s="353"/>
      <c r="F25" s="354">
        <v>100</v>
      </c>
    </row>
    <row r="26" spans="2:6" ht="43.5" customHeight="1">
      <c r="B26" s="322" t="s">
        <v>1281</v>
      </c>
      <c r="C26" s="351" t="s">
        <v>648</v>
      </c>
      <c r="D26" s="351"/>
      <c r="E26" s="353"/>
      <c r="F26" s="458">
        <f>SUM(F27,F32)</f>
        <v>81906.899999999994</v>
      </c>
    </row>
    <row r="27" spans="2:6" ht="44.25" customHeight="1">
      <c r="B27" s="322" t="s">
        <v>13</v>
      </c>
      <c r="C27" s="351" t="s">
        <v>649</v>
      </c>
      <c r="D27" s="351"/>
      <c r="E27" s="351"/>
      <c r="F27" s="458">
        <f>SUM(F29)</f>
        <v>20169</v>
      </c>
    </row>
    <row r="28" spans="2:6" ht="23.25" customHeight="1">
      <c r="B28" s="329" t="s">
        <v>745</v>
      </c>
      <c r="C28" s="353" t="s">
        <v>746</v>
      </c>
      <c r="D28" s="351"/>
      <c r="E28" s="351"/>
      <c r="F28" s="354">
        <f>SUM(F29)</f>
        <v>20169</v>
      </c>
    </row>
    <row r="29" spans="2:6" ht="35.25" customHeight="1">
      <c r="B29" s="267" t="s">
        <v>14</v>
      </c>
      <c r="C29" s="353" t="s">
        <v>747</v>
      </c>
      <c r="D29" s="353"/>
      <c r="E29" s="353"/>
      <c r="F29" s="354">
        <f>F30</f>
        <v>20169</v>
      </c>
    </row>
    <row r="30" spans="2:6" ht="24" customHeight="1">
      <c r="B30" s="307" t="s">
        <v>348</v>
      </c>
      <c r="C30" s="353" t="s">
        <v>747</v>
      </c>
      <c r="D30" s="353" t="s">
        <v>347</v>
      </c>
      <c r="E30" s="353"/>
      <c r="F30" s="354">
        <f>F31</f>
        <v>20169</v>
      </c>
    </row>
    <row r="31" spans="2:6" ht="27.75" customHeight="1">
      <c r="B31" s="267" t="s">
        <v>567</v>
      </c>
      <c r="C31" s="353" t="s">
        <v>747</v>
      </c>
      <c r="D31" s="353" t="s">
        <v>780</v>
      </c>
      <c r="E31" s="353" t="s">
        <v>893</v>
      </c>
      <c r="F31" s="354">
        <v>20169</v>
      </c>
    </row>
    <row r="32" spans="2:6" ht="42.75" customHeight="1">
      <c r="B32" s="322" t="s">
        <v>56</v>
      </c>
      <c r="C32" s="351" t="s">
        <v>675</v>
      </c>
      <c r="D32" s="351"/>
      <c r="E32" s="351"/>
      <c r="F32" s="458">
        <f>F33+F43+F47+F53+F56</f>
        <v>61737.899999999994</v>
      </c>
    </row>
    <row r="33" spans="2:6" ht="30" customHeight="1">
      <c r="B33" s="267" t="s">
        <v>847</v>
      </c>
      <c r="C33" s="353" t="s">
        <v>736</v>
      </c>
      <c r="D33" s="353"/>
      <c r="E33" s="353"/>
      <c r="F33" s="458">
        <f>SUM(F34)</f>
        <v>35193.199999999997</v>
      </c>
    </row>
    <row r="34" spans="2:6" ht="23.25" customHeight="1">
      <c r="B34" s="163" t="s">
        <v>230</v>
      </c>
      <c r="C34" s="353" t="s">
        <v>736</v>
      </c>
      <c r="D34" s="353" t="s">
        <v>231</v>
      </c>
      <c r="E34" s="353"/>
      <c r="F34" s="354">
        <f>F35+F37</f>
        <v>35193.199999999997</v>
      </c>
    </row>
    <row r="35" spans="2:6" ht="31.5" customHeight="1">
      <c r="B35" s="329" t="s">
        <v>546</v>
      </c>
      <c r="C35" s="353" t="s">
        <v>743</v>
      </c>
      <c r="D35" s="353" t="s">
        <v>232</v>
      </c>
      <c r="E35" s="353"/>
      <c r="F35" s="354">
        <f>SUM(F36)</f>
        <v>27781.8</v>
      </c>
    </row>
    <row r="36" spans="2:6" ht="23.25" customHeight="1">
      <c r="B36" s="267" t="s">
        <v>313</v>
      </c>
      <c r="C36" s="353" t="s">
        <v>743</v>
      </c>
      <c r="D36" s="353" t="s">
        <v>232</v>
      </c>
      <c r="E36" s="353" t="s">
        <v>893</v>
      </c>
      <c r="F36" s="354">
        <v>27781.8</v>
      </c>
    </row>
    <row r="37" spans="2:6" ht="19.5" customHeight="1">
      <c r="B37" s="163" t="s">
        <v>565</v>
      </c>
      <c r="C37" s="353" t="s">
        <v>744</v>
      </c>
      <c r="D37" s="353" t="s">
        <v>232</v>
      </c>
      <c r="E37" s="353"/>
      <c r="F37" s="354">
        <f>F38+F39+F40+F41+F42</f>
        <v>7411.4</v>
      </c>
    </row>
    <row r="38" spans="2:6" ht="24" customHeight="1">
      <c r="B38" s="267" t="s">
        <v>313</v>
      </c>
      <c r="C38" s="353" t="s">
        <v>744</v>
      </c>
      <c r="D38" s="353" t="s">
        <v>232</v>
      </c>
      <c r="E38" s="353" t="s">
        <v>893</v>
      </c>
      <c r="F38" s="354">
        <v>7100</v>
      </c>
    </row>
    <row r="39" spans="2:6" ht="24" customHeight="1">
      <c r="B39" s="267" t="s">
        <v>1196</v>
      </c>
      <c r="C39" s="353" t="s">
        <v>1178</v>
      </c>
      <c r="D39" s="352" t="s">
        <v>232</v>
      </c>
      <c r="E39" s="353" t="s">
        <v>1138</v>
      </c>
      <c r="F39" s="354">
        <v>311.39999999999998</v>
      </c>
    </row>
    <row r="40" spans="2:6" ht="24" hidden="1" customHeight="1">
      <c r="B40" s="267" t="s">
        <v>1136</v>
      </c>
      <c r="C40" s="353" t="s">
        <v>1139</v>
      </c>
      <c r="D40" s="353" t="s">
        <v>232</v>
      </c>
      <c r="E40" s="353" t="s">
        <v>1138</v>
      </c>
      <c r="F40" s="354"/>
    </row>
    <row r="41" spans="2:6" ht="24" hidden="1" customHeight="1">
      <c r="B41" s="267" t="s">
        <v>1196</v>
      </c>
      <c r="C41" s="353" t="s">
        <v>1188</v>
      </c>
      <c r="D41" s="353" t="s">
        <v>232</v>
      </c>
      <c r="E41" s="353" t="s">
        <v>1138</v>
      </c>
      <c r="F41" s="354"/>
    </row>
    <row r="42" spans="2:6" ht="24" hidden="1" customHeight="1">
      <c r="B42" s="267" t="s">
        <v>1136</v>
      </c>
      <c r="C42" s="353" t="s">
        <v>1189</v>
      </c>
      <c r="D42" s="353" t="s">
        <v>232</v>
      </c>
      <c r="E42" s="353" t="s">
        <v>1138</v>
      </c>
      <c r="F42" s="354"/>
    </row>
    <row r="43" spans="2:6" ht="24" customHeight="1">
      <c r="B43" s="267" t="s">
        <v>848</v>
      </c>
      <c r="C43" s="353" t="s">
        <v>750</v>
      </c>
      <c r="D43" s="353"/>
      <c r="E43" s="353"/>
      <c r="F43" s="458">
        <f>SUM(F46)</f>
        <v>4800</v>
      </c>
    </row>
    <row r="44" spans="2:6" ht="24.75" customHeight="1">
      <c r="B44" s="163" t="s">
        <v>230</v>
      </c>
      <c r="C44" s="353" t="s">
        <v>750</v>
      </c>
      <c r="D44" s="353" t="s">
        <v>231</v>
      </c>
      <c r="E44" s="353"/>
      <c r="F44" s="354">
        <f>F45</f>
        <v>4800</v>
      </c>
    </row>
    <row r="45" spans="2:6" ht="19.5" customHeight="1">
      <c r="B45" s="163" t="s">
        <v>565</v>
      </c>
      <c r="C45" s="353" t="s">
        <v>750</v>
      </c>
      <c r="D45" s="353" t="s">
        <v>232</v>
      </c>
      <c r="E45" s="353"/>
      <c r="F45" s="354">
        <f>F46</f>
        <v>4800</v>
      </c>
    </row>
    <row r="46" spans="2:6" ht="25.5" customHeight="1">
      <c r="B46" s="267" t="s">
        <v>313</v>
      </c>
      <c r="C46" s="353" t="s">
        <v>750</v>
      </c>
      <c r="D46" s="353" t="s">
        <v>232</v>
      </c>
      <c r="E46" s="353" t="s">
        <v>893</v>
      </c>
      <c r="F46" s="354">
        <v>4800</v>
      </c>
    </row>
    <row r="47" spans="2:6" ht="27" customHeight="1">
      <c r="B47" s="267" t="s">
        <v>849</v>
      </c>
      <c r="C47" s="353" t="s">
        <v>739</v>
      </c>
      <c r="D47" s="353"/>
      <c r="E47" s="353"/>
      <c r="F47" s="458">
        <f>F48</f>
        <v>15600</v>
      </c>
    </row>
    <row r="48" spans="2:6" ht="24.75" customHeight="1">
      <c r="B48" s="163" t="s">
        <v>230</v>
      </c>
      <c r="C48" s="353" t="s">
        <v>739</v>
      </c>
      <c r="D48" s="353" t="s">
        <v>231</v>
      </c>
      <c r="E48" s="353"/>
      <c r="F48" s="354">
        <f>F49</f>
        <v>15600</v>
      </c>
    </row>
    <row r="49" spans="2:6" ht="19.5" customHeight="1">
      <c r="B49" s="163" t="s">
        <v>565</v>
      </c>
      <c r="C49" s="353" t="s">
        <v>739</v>
      </c>
      <c r="D49" s="353" t="s">
        <v>232</v>
      </c>
      <c r="E49" s="353"/>
      <c r="F49" s="354">
        <f>F50+F51+F52</f>
        <v>15600</v>
      </c>
    </row>
    <row r="50" spans="2:6" ht="25.5" customHeight="1">
      <c r="B50" s="267" t="s">
        <v>313</v>
      </c>
      <c r="C50" s="353" t="s">
        <v>739</v>
      </c>
      <c r="D50" s="353" t="s">
        <v>232</v>
      </c>
      <c r="E50" s="353" t="s">
        <v>893</v>
      </c>
      <c r="F50" s="354">
        <v>15600</v>
      </c>
    </row>
    <row r="51" spans="2:6" ht="25.5" hidden="1" customHeight="1">
      <c r="B51" s="267" t="s">
        <v>1196</v>
      </c>
      <c r="C51" s="353" t="s">
        <v>1179</v>
      </c>
      <c r="D51" s="353" t="s">
        <v>232</v>
      </c>
      <c r="E51" s="353" t="s">
        <v>1138</v>
      </c>
      <c r="F51" s="354"/>
    </row>
    <row r="52" spans="2:6" ht="25.5" hidden="1" customHeight="1">
      <c r="B52" s="267" t="s">
        <v>1136</v>
      </c>
      <c r="C52" s="353" t="s">
        <v>1137</v>
      </c>
      <c r="D52" s="353" t="s">
        <v>232</v>
      </c>
      <c r="E52" s="353" t="s">
        <v>1138</v>
      </c>
      <c r="F52" s="354"/>
    </row>
    <row r="53" spans="2:6" ht="33" customHeight="1">
      <c r="B53" s="264" t="s">
        <v>909</v>
      </c>
      <c r="C53" s="351" t="s">
        <v>910</v>
      </c>
      <c r="D53" s="351" t="s">
        <v>233</v>
      </c>
      <c r="E53" s="351"/>
      <c r="F53" s="458">
        <f>F54</f>
        <v>5118</v>
      </c>
    </row>
    <row r="54" spans="2:6" ht="29.25" customHeight="1">
      <c r="B54" s="267" t="s">
        <v>911</v>
      </c>
      <c r="C54" s="353" t="s">
        <v>910</v>
      </c>
      <c r="D54" s="353" t="s">
        <v>233</v>
      </c>
      <c r="E54" s="353"/>
      <c r="F54" s="354">
        <f>F55</f>
        <v>5118</v>
      </c>
    </row>
    <row r="55" spans="2:6" ht="25.5" customHeight="1">
      <c r="B55" s="267" t="s">
        <v>313</v>
      </c>
      <c r="C55" s="353" t="s">
        <v>910</v>
      </c>
      <c r="D55" s="353" t="s">
        <v>233</v>
      </c>
      <c r="E55" s="353" t="s">
        <v>893</v>
      </c>
      <c r="F55" s="354">
        <v>5118</v>
      </c>
    </row>
    <row r="56" spans="2:6" ht="33.75" customHeight="1">
      <c r="B56" s="322" t="s">
        <v>1275</v>
      </c>
      <c r="C56" s="353" t="s">
        <v>1144</v>
      </c>
      <c r="D56" s="353" t="s">
        <v>233</v>
      </c>
      <c r="E56" s="353"/>
      <c r="F56" s="458">
        <f>F57+F58</f>
        <v>1026.7</v>
      </c>
    </row>
    <row r="57" spans="2:6" ht="32.25" customHeight="1">
      <c r="B57" s="163" t="s">
        <v>1147</v>
      </c>
      <c r="C57" s="353" t="s">
        <v>1143</v>
      </c>
      <c r="D57" s="353" t="s">
        <v>233</v>
      </c>
      <c r="E57" s="353" t="s">
        <v>421</v>
      </c>
      <c r="F57" s="354">
        <v>1026.7</v>
      </c>
    </row>
    <row r="58" spans="2:6" ht="32.25" customHeight="1">
      <c r="B58" s="163" t="s">
        <v>1148</v>
      </c>
      <c r="C58" s="353" t="s">
        <v>1145</v>
      </c>
      <c r="D58" s="353" t="s">
        <v>233</v>
      </c>
      <c r="E58" s="353" t="s">
        <v>421</v>
      </c>
      <c r="F58" s="354"/>
    </row>
    <row r="59" spans="2:6" ht="45.75" customHeight="1">
      <c r="B59" s="153" t="s">
        <v>1264</v>
      </c>
      <c r="C59" s="351" t="s">
        <v>1291</v>
      </c>
      <c r="D59" s="351"/>
      <c r="E59" s="353"/>
      <c r="F59" s="458">
        <f>SUM(F60)</f>
        <v>10</v>
      </c>
    </row>
    <row r="60" spans="2:6" ht="32.25" customHeight="1">
      <c r="B60" s="329" t="s">
        <v>873</v>
      </c>
      <c r="C60" s="353" t="s">
        <v>868</v>
      </c>
      <c r="D60" s="353" t="s">
        <v>602</v>
      </c>
      <c r="E60" s="353"/>
      <c r="F60" s="354">
        <f>SUM(F61)</f>
        <v>10</v>
      </c>
    </row>
    <row r="61" spans="2:6" ht="46.5" customHeight="1">
      <c r="B61" s="267" t="s">
        <v>422</v>
      </c>
      <c r="C61" s="353" t="s">
        <v>868</v>
      </c>
      <c r="D61" s="353" t="s">
        <v>602</v>
      </c>
      <c r="E61" s="353" t="s">
        <v>421</v>
      </c>
      <c r="F61" s="354">
        <v>10</v>
      </c>
    </row>
    <row r="62" spans="2:6" ht="39" customHeight="1">
      <c r="B62" s="328" t="s">
        <v>1282</v>
      </c>
      <c r="C62" s="351" t="s">
        <v>514</v>
      </c>
      <c r="D62" s="351"/>
      <c r="E62" s="351"/>
      <c r="F62" s="458">
        <f>SUM(F63)</f>
        <v>450</v>
      </c>
    </row>
    <row r="63" spans="2:6" ht="32.25" customHeight="1">
      <c r="B63" s="327" t="s">
        <v>680</v>
      </c>
      <c r="C63" s="353" t="s">
        <v>693</v>
      </c>
      <c r="D63" s="351"/>
      <c r="E63" s="351"/>
      <c r="F63" s="354">
        <f>SUM(F64)</f>
        <v>450</v>
      </c>
    </row>
    <row r="64" spans="2:6" ht="42" customHeight="1">
      <c r="B64" s="330" t="s">
        <v>1286</v>
      </c>
      <c r="C64" s="353" t="s">
        <v>694</v>
      </c>
      <c r="D64" s="353"/>
      <c r="E64" s="353"/>
      <c r="F64" s="354">
        <f>SUM(F65)</f>
        <v>450</v>
      </c>
    </row>
    <row r="65" spans="2:6" ht="43.5" customHeight="1">
      <c r="B65" s="267" t="s">
        <v>422</v>
      </c>
      <c r="C65" s="353" t="s">
        <v>694</v>
      </c>
      <c r="D65" s="353" t="s">
        <v>147</v>
      </c>
      <c r="E65" s="353" t="s">
        <v>421</v>
      </c>
      <c r="F65" s="354">
        <v>450</v>
      </c>
    </row>
    <row r="66" spans="2:6" ht="42.75" customHeight="1">
      <c r="B66" s="328" t="s">
        <v>1270</v>
      </c>
      <c r="C66" s="351" t="s">
        <v>515</v>
      </c>
      <c r="D66" s="351"/>
      <c r="E66" s="351"/>
      <c r="F66" s="458">
        <f>SUM(F67)</f>
        <v>55</v>
      </c>
    </row>
    <row r="67" spans="2:6" ht="38.25" customHeight="1">
      <c r="B67" s="327" t="s">
        <v>679</v>
      </c>
      <c r="C67" s="353" t="s">
        <v>695</v>
      </c>
      <c r="D67" s="351"/>
      <c r="E67" s="351"/>
      <c r="F67" s="354">
        <f>SUM(F68)</f>
        <v>55</v>
      </c>
    </row>
    <row r="68" spans="2:6" ht="42.75" customHeight="1">
      <c r="B68" s="330" t="s">
        <v>1287</v>
      </c>
      <c r="C68" s="353" t="s">
        <v>696</v>
      </c>
      <c r="D68" s="353"/>
      <c r="E68" s="353"/>
      <c r="F68" s="354">
        <f>SUM(F69)</f>
        <v>55</v>
      </c>
    </row>
    <row r="69" spans="2:6" ht="44.25" customHeight="1">
      <c r="B69" s="267" t="s">
        <v>422</v>
      </c>
      <c r="C69" s="353" t="s">
        <v>696</v>
      </c>
      <c r="D69" s="353" t="s">
        <v>147</v>
      </c>
      <c r="E69" s="353" t="s">
        <v>901</v>
      </c>
      <c r="F69" s="354">
        <v>55</v>
      </c>
    </row>
    <row r="70" spans="2:6" ht="48" customHeight="1">
      <c r="B70" s="328" t="s">
        <v>1288</v>
      </c>
      <c r="C70" s="351" t="s">
        <v>676</v>
      </c>
      <c r="D70" s="351"/>
      <c r="E70" s="351"/>
      <c r="F70" s="458">
        <f>SUM(F71)</f>
        <v>120</v>
      </c>
    </row>
    <row r="71" spans="2:6" ht="50.25" customHeight="1">
      <c r="B71" s="327" t="s">
        <v>681</v>
      </c>
      <c r="C71" s="353" t="s">
        <v>753</v>
      </c>
      <c r="D71" s="351"/>
      <c r="E71" s="351"/>
      <c r="F71" s="354">
        <f>SUM(F72)</f>
        <v>120</v>
      </c>
    </row>
    <row r="72" spans="2:6" ht="50.25" customHeight="1">
      <c r="B72" s="330" t="s">
        <v>1283</v>
      </c>
      <c r="C72" s="353" t="s">
        <v>748</v>
      </c>
      <c r="D72" s="353"/>
      <c r="E72" s="353"/>
      <c r="F72" s="354">
        <f>SUM(F73)</f>
        <v>120</v>
      </c>
    </row>
    <row r="73" spans="2:6" ht="36" customHeight="1">
      <c r="B73" s="267" t="s">
        <v>422</v>
      </c>
      <c r="C73" s="353" t="s">
        <v>748</v>
      </c>
      <c r="D73" s="353" t="s">
        <v>147</v>
      </c>
      <c r="E73" s="353" t="s">
        <v>901</v>
      </c>
      <c r="F73" s="354">
        <v>120</v>
      </c>
    </row>
    <row r="74" spans="2:6" ht="38.25" customHeight="1">
      <c r="B74" s="328" t="s">
        <v>1284</v>
      </c>
      <c r="C74" s="351" t="s">
        <v>517</v>
      </c>
      <c r="D74" s="351"/>
      <c r="E74" s="351"/>
      <c r="F74" s="458">
        <f>SUM(F75)</f>
        <v>100</v>
      </c>
    </row>
    <row r="75" spans="2:6" ht="52.5" customHeight="1">
      <c r="B75" s="327" t="s">
        <v>682</v>
      </c>
      <c r="C75" s="353" t="s">
        <v>697</v>
      </c>
      <c r="D75" s="351"/>
      <c r="E75" s="351"/>
      <c r="F75" s="354">
        <f>SUM(F76)</f>
        <v>100</v>
      </c>
    </row>
    <row r="76" spans="2:6" ht="42" customHeight="1">
      <c r="B76" s="330" t="s">
        <v>1285</v>
      </c>
      <c r="C76" s="353" t="s">
        <v>698</v>
      </c>
      <c r="D76" s="353"/>
      <c r="E76" s="353"/>
      <c r="F76" s="354">
        <f>SUM(F77)</f>
        <v>100</v>
      </c>
    </row>
    <row r="77" spans="2:6" ht="36.75" customHeight="1">
      <c r="B77" s="267" t="s">
        <v>422</v>
      </c>
      <c r="C77" s="353" t="s">
        <v>698</v>
      </c>
      <c r="D77" s="353" t="s">
        <v>147</v>
      </c>
      <c r="E77" s="353" t="s">
        <v>901</v>
      </c>
      <c r="F77" s="354">
        <v>100</v>
      </c>
    </row>
    <row r="78" spans="2:6" ht="47.25" customHeight="1">
      <c r="B78" s="325" t="s">
        <v>1241</v>
      </c>
      <c r="C78" s="351" t="s">
        <v>530</v>
      </c>
      <c r="D78" s="351"/>
      <c r="E78" s="353"/>
      <c r="F78" s="458">
        <f>SUM(F80)</f>
        <v>5996</v>
      </c>
    </row>
    <row r="79" spans="2:6" ht="39" customHeight="1">
      <c r="B79" s="327" t="s">
        <v>684</v>
      </c>
      <c r="C79" s="353" t="s">
        <v>691</v>
      </c>
      <c r="D79" s="353"/>
      <c r="E79" s="353"/>
      <c r="F79" s="354">
        <f>SUM(F80)</f>
        <v>5996</v>
      </c>
    </row>
    <row r="80" spans="2:6" ht="35.25" customHeight="1">
      <c r="B80" s="329" t="s">
        <v>382</v>
      </c>
      <c r="C80" s="353" t="s">
        <v>692</v>
      </c>
      <c r="D80" s="353"/>
      <c r="E80" s="353"/>
      <c r="F80" s="354">
        <f>SUM(F81)</f>
        <v>5996</v>
      </c>
    </row>
    <row r="81" spans="2:6" ht="38.25" customHeight="1">
      <c r="B81" s="307" t="s">
        <v>343</v>
      </c>
      <c r="C81" s="353" t="s">
        <v>692</v>
      </c>
      <c r="D81" s="353" t="s">
        <v>344</v>
      </c>
      <c r="E81" s="353"/>
      <c r="F81" s="354">
        <f>SUM(F82)</f>
        <v>5996</v>
      </c>
    </row>
    <row r="82" spans="2:6" ht="37.5" customHeight="1">
      <c r="B82" s="307" t="s">
        <v>318</v>
      </c>
      <c r="C82" s="353" t="s">
        <v>692</v>
      </c>
      <c r="D82" s="353" t="s">
        <v>423</v>
      </c>
      <c r="E82" s="353"/>
      <c r="F82" s="354">
        <f>SUM(F83:F84)</f>
        <v>5996</v>
      </c>
    </row>
    <row r="83" spans="2:6" ht="34.5" customHeight="1">
      <c r="B83" s="163" t="s">
        <v>314</v>
      </c>
      <c r="C83" s="353" t="s">
        <v>692</v>
      </c>
      <c r="D83" s="353" t="s">
        <v>423</v>
      </c>
      <c r="E83" s="353" t="s">
        <v>311</v>
      </c>
      <c r="F83" s="354">
        <v>4588</v>
      </c>
    </row>
    <row r="84" spans="2:6" ht="40.5" customHeight="1">
      <c r="B84" s="163" t="s">
        <v>422</v>
      </c>
      <c r="C84" s="353" t="s">
        <v>692</v>
      </c>
      <c r="D84" s="358" t="s">
        <v>423</v>
      </c>
      <c r="E84" s="358" t="s">
        <v>421</v>
      </c>
      <c r="F84" s="463">
        <v>1408</v>
      </c>
    </row>
    <row r="85" spans="2:6" ht="40.5" customHeight="1">
      <c r="B85" s="325" t="s">
        <v>1249</v>
      </c>
      <c r="C85" s="351" t="s">
        <v>534</v>
      </c>
      <c r="D85" s="351"/>
      <c r="E85" s="353"/>
      <c r="F85" s="458">
        <f>F86+F92+F98+F104+F111+F115</f>
        <v>470577.4</v>
      </c>
    </row>
    <row r="86" spans="2:6" ht="30" customHeight="1">
      <c r="B86" s="153" t="s">
        <v>22</v>
      </c>
      <c r="C86" s="351" t="s">
        <v>535</v>
      </c>
      <c r="D86" s="351"/>
      <c r="E86" s="351"/>
      <c r="F86" s="458">
        <f>F87</f>
        <v>162721</v>
      </c>
    </row>
    <row r="87" spans="2:6" ht="31.5" customHeight="1">
      <c r="B87" s="329" t="s">
        <v>689</v>
      </c>
      <c r="C87" s="351" t="s">
        <v>712</v>
      </c>
      <c r="D87" s="351"/>
      <c r="E87" s="351"/>
      <c r="F87" s="458">
        <f>F88+F90</f>
        <v>162721</v>
      </c>
    </row>
    <row r="88" spans="2:6" ht="67.5" customHeight="1">
      <c r="B88" s="329" t="s">
        <v>543</v>
      </c>
      <c r="C88" s="353" t="s">
        <v>713</v>
      </c>
      <c r="D88" s="353" t="s">
        <v>633</v>
      </c>
      <c r="E88" s="351"/>
      <c r="F88" s="354">
        <f>F89</f>
        <v>90788</v>
      </c>
    </row>
    <row r="89" spans="2:6" ht="26.25" customHeight="1">
      <c r="B89" s="163" t="s">
        <v>884</v>
      </c>
      <c r="C89" s="353" t="s">
        <v>713</v>
      </c>
      <c r="D89" s="353" t="s">
        <v>633</v>
      </c>
      <c r="E89" s="353" t="s">
        <v>893</v>
      </c>
      <c r="F89" s="354">
        <v>90788</v>
      </c>
    </row>
    <row r="90" spans="2:6" ht="38.25" customHeight="1">
      <c r="B90" s="329" t="s">
        <v>639</v>
      </c>
      <c r="C90" s="353" t="s">
        <v>869</v>
      </c>
      <c r="D90" s="353"/>
      <c r="E90" s="353"/>
      <c r="F90" s="354">
        <f>F91</f>
        <v>71933</v>
      </c>
    </row>
    <row r="91" spans="2:6" ht="27.75" customHeight="1">
      <c r="B91" s="163" t="s">
        <v>884</v>
      </c>
      <c r="C91" s="353" t="s">
        <v>761</v>
      </c>
      <c r="D91" s="353" t="s">
        <v>633</v>
      </c>
      <c r="E91" s="353" t="s">
        <v>893</v>
      </c>
      <c r="F91" s="354">
        <v>71933</v>
      </c>
    </row>
    <row r="92" spans="2:6" ht="27" customHeight="1">
      <c r="B92" s="322" t="s">
        <v>431</v>
      </c>
      <c r="C92" s="351" t="s">
        <v>650</v>
      </c>
      <c r="D92" s="351"/>
      <c r="E92" s="351"/>
      <c r="F92" s="458">
        <f>F93</f>
        <v>256846</v>
      </c>
    </row>
    <row r="93" spans="2:6" ht="44.25" customHeight="1">
      <c r="B93" s="329" t="s">
        <v>690</v>
      </c>
      <c r="C93" s="353" t="s">
        <v>715</v>
      </c>
      <c r="D93" s="351"/>
      <c r="E93" s="351"/>
      <c r="F93" s="354">
        <f>SUM(F94,F96)</f>
        <v>256846</v>
      </c>
    </row>
    <row r="94" spans="2:6" ht="91.5" customHeight="1">
      <c r="B94" s="329" t="s">
        <v>544</v>
      </c>
      <c r="C94" s="353" t="s">
        <v>716</v>
      </c>
      <c r="D94" s="353" t="s">
        <v>634</v>
      </c>
      <c r="E94" s="351"/>
      <c r="F94" s="354">
        <f>SUM(F95:F95)</f>
        <v>165851</v>
      </c>
    </row>
    <row r="95" spans="2:6" ht="23.25" customHeight="1">
      <c r="B95" s="163" t="s">
        <v>884</v>
      </c>
      <c r="C95" s="353" t="s">
        <v>716</v>
      </c>
      <c r="D95" s="353" t="s">
        <v>634</v>
      </c>
      <c r="E95" s="353" t="s">
        <v>893</v>
      </c>
      <c r="F95" s="354">
        <v>165851</v>
      </c>
    </row>
    <row r="96" spans="2:6" ht="42" customHeight="1">
      <c r="B96" s="329" t="s">
        <v>545</v>
      </c>
      <c r="C96" s="353" t="s">
        <v>717</v>
      </c>
      <c r="D96" s="353" t="s">
        <v>634</v>
      </c>
      <c r="E96" s="353"/>
      <c r="F96" s="354">
        <f>SUM(F97)</f>
        <v>90995</v>
      </c>
    </row>
    <row r="97" spans="2:6" ht="29.25" customHeight="1">
      <c r="B97" s="163" t="s">
        <v>884</v>
      </c>
      <c r="C97" s="353" t="s">
        <v>717</v>
      </c>
      <c r="D97" s="353" t="s">
        <v>634</v>
      </c>
      <c r="E97" s="353" t="s">
        <v>893</v>
      </c>
      <c r="F97" s="354">
        <v>90995</v>
      </c>
    </row>
    <row r="98" spans="2:6" ht="35.25" customHeight="1">
      <c r="B98" s="264" t="s">
        <v>432</v>
      </c>
      <c r="C98" s="351" t="s">
        <v>651</v>
      </c>
      <c r="D98" s="351"/>
      <c r="E98" s="351"/>
      <c r="F98" s="458">
        <f>SUM(F99)</f>
        <v>38699</v>
      </c>
    </row>
    <row r="99" spans="2:6" ht="41.25" customHeight="1">
      <c r="B99" s="163" t="s">
        <v>678</v>
      </c>
      <c r="C99" s="353" t="s">
        <v>718</v>
      </c>
      <c r="D99" s="353"/>
      <c r="E99" s="353"/>
      <c r="F99" s="354">
        <f>F100+F102</f>
        <v>38699</v>
      </c>
    </row>
    <row r="100" spans="2:6" ht="32.25" customHeight="1">
      <c r="B100" s="329" t="s">
        <v>896</v>
      </c>
      <c r="C100" s="353" t="s">
        <v>719</v>
      </c>
      <c r="D100" s="353" t="s">
        <v>780</v>
      </c>
      <c r="E100" s="353"/>
      <c r="F100" s="354">
        <f>F101</f>
        <v>19555</v>
      </c>
    </row>
    <row r="101" spans="2:6" ht="25.5" customHeight="1">
      <c r="B101" s="163" t="s">
        <v>884</v>
      </c>
      <c r="C101" s="353" t="s">
        <v>719</v>
      </c>
      <c r="D101" s="353" t="s">
        <v>780</v>
      </c>
      <c r="E101" s="353" t="s">
        <v>893</v>
      </c>
      <c r="F101" s="354">
        <v>19555</v>
      </c>
    </row>
    <row r="102" spans="2:6" ht="33" customHeight="1">
      <c r="B102" s="329" t="s">
        <v>895</v>
      </c>
      <c r="C102" s="353" t="s">
        <v>719</v>
      </c>
      <c r="D102" s="353" t="s">
        <v>780</v>
      </c>
      <c r="E102" s="353"/>
      <c r="F102" s="354">
        <f>F103</f>
        <v>19144</v>
      </c>
    </row>
    <row r="103" spans="2:6" ht="27.75" customHeight="1">
      <c r="B103" s="163" t="s">
        <v>884</v>
      </c>
      <c r="C103" s="353" t="s">
        <v>894</v>
      </c>
      <c r="D103" s="353" t="s">
        <v>780</v>
      </c>
      <c r="E103" s="353" t="s">
        <v>893</v>
      </c>
      <c r="F103" s="354">
        <v>19144</v>
      </c>
    </row>
    <row r="104" spans="2:6" ht="38.25">
      <c r="B104" s="264" t="s">
        <v>1250</v>
      </c>
      <c r="C104" s="351" t="s">
        <v>653</v>
      </c>
      <c r="D104" s="351"/>
      <c r="E104" s="351"/>
      <c r="F104" s="458">
        <f>SUM(F106)</f>
        <v>8125</v>
      </c>
    </row>
    <row r="105" spans="2:6" ht="33" customHeight="1">
      <c r="B105" s="163" t="s">
        <v>722</v>
      </c>
      <c r="C105" s="353" t="s">
        <v>752</v>
      </c>
      <c r="D105" s="353"/>
      <c r="E105" s="353"/>
      <c r="F105" s="354">
        <f>SUM(F106)</f>
        <v>8125</v>
      </c>
    </row>
    <row r="106" spans="2:6" ht="47.25" customHeight="1">
      <c r="B106" s="163" t="s">
        <v>870</v>
      </c>
      <c r="C106" s="353" t="s">
        <v>723</v>
      </c>
      <c r="D106" s="353"/>
      <c r="E106" s="353"/>
      <c r="F106" s="354">
        <f>SUM(F109:F110)</f>
        <v>8125</v>
      </c>
    </row>
    <row r="107" spans="2:6" ht="23.25" customHeight="1">
      <c r="B107" s="307" t="s">
        <v>348</v>
      </c>
      <c r="C107" s="353" t="s">
        <v>654</v>
      </c>
      <c r="D107" s="353" t="s">
        <v>347</v>
      </c>
      <c r="E107" s="353"/>
      <c r="F107" s="354">
        <f>SUM(F108)</f>
        <v>8125</v>
      </c>
    </row>
    <row r="108" spans="2:6" ht="24" customHeight="1">
      <c r="B108" s="163" t="s">
        <v>201</v>
      </c>
      <c r="C108" s="353" t="s">
        <v>654</v>
      </c>
      <c r="D108" s="353" t="s">
        <v>146</v>
      </c>
      <c r="E108" s="353"/>
      <c r="F108" s="354">
        <f>SUM(F109:F110)</f>
        <v>8125</v>
      </c>
    </row>
    <row r="109" spans="2:6" ht="20.25" customHeight="1">
      <c r="B109" s="329" t="s">
        <v>314</v>
      </c>
      <c r="C109" s="353" t="s">
        <v>654</v>
      </c>
      <c r="D109" s="353" t="s">
        <v>146</v>
      </c>
      <c r="E109" s="353" t="s">
        <v>311</v>
      </c>
      <c r="F109" s="354">
        <v>6035</v>
      </c>
    </row>
    <row r="110" spans="2:6" ht="30" customHeight="1">
      <c r="B110" s="163" t="s">
        <v>422</v>
      </c>
      <c r="C110" s="353" t="s">
        <v>654</v>
      </c>
      <c r="D110" s="353" t="s">
        <v>146</v>
      </c>
      <c r="E110" s="353" t="s">
        <v>421</v>
      </c>
      <c r="F110" s="354">
        <v>2090</v>
      </c>
    </row>
    <row r="111" spans="2:6" ht="20.25" customHeight="1">
      <c r="B111" s="313" t="s">
        <v>20</v>
      </c>
      <c r="C111" s="351" t="s">
        <v>664</v>
      </c>
      <c r="D111" s="351" t="s">
        <v>228</v>
      </c>
      <c r="E111" s="351"/>
      <c r="F111" s="458">
        <f>SUM(F113)</f>
        <v>786.4</v>
      </c>
    </row>
    <row r="112" spans="2:6" ht="30.75" customHeight="1">
      <c r="B112" s="310" t="s">
        <v>731</v>
      </c>
      <c r="C112" s="353" t="s">
        <v>732</v>
      </c>
      <c r="D112" s="353" t="s">
        <v>228</v>
      </c>
      <c r="E112" s="353"/>
      <c r="F112" s="354">
        <f>F113</f>
        <v>786.4</v>
      </c>
    </row>
    <row r="113" spans="2:6" ht="66" customHeight="1">
      <c r="B113" s="163" t="s">
        <v>9</v>
      </c>
      <c r="C113" s="353" t="s">
        <v>733</v>
      </c>
      <c r="D113" s="353" t="s">
        <v>228</v>
      </c>
      <c r="E113" s="353"/>
      <c r="F113" s="354">
        <f>SUM(F114)</f>
        <v>786.4</v>
      </c>
    </row>
    <row r="114" spans="2:6" ht="33.75" customHeight="1">
      <c r="B114" s="163" t="s">
        <v>422</v>
      </c>
      <c r="C114" s="353" t="s">
        <v>733</v>
      </c>
      <c r="D114" s="353" t="s">
        <v>228</v>
      </c>
      <c r="E114" s="353" t="s">
        <v>421</v>
      </c>
      <c r="F114" s="354">
        <v>786.4</v>
      </c>
    </row>
    <row r="115" spans="2:6" ht="23.25" customHeight="1">
      <c r="B115" s="313" t="s">
        <v>74</v>
      </c>
      <c r="C115" s="351" t="s">
        <v>665</v>
      </c>
      <c r="D115" s="351" t="s">
        <v>223</v>
      </c>
      <c r="E115" s="351"/>
      <c r="F115" s="458">
        <f>SUM(F117)</f>
        <v>3400</v>
      </c>
    </row>
    <row r="116" spans="2:6" ht="31.5" customHeight="1">
      <c r="B116" s="310" t="s">
        <v>731</v>
      </c>
      <c r="C116" s="353" t="s">
        <v>734</v>
      </c>
      <c r="D116" s="353" t="s">
        <v>223</v>
      </c>
      <c r="E116" s="353"/>
      <c r="F116" s="354">
        <f>SUM(F117)</f>
        <v>3400</v>
      </c>
    </row>
    <row r="117" spans="2:6" ht="60.75" customHeight="1">
      <c r="B117" s="345" t="s">
        <v>548</v>
      </c>
      <c r="C117" s="353" t="s">
        <v>735</v>
      </c>
      <c r="D117" s="353" t="s">
        <v>223</v>
      </c>
      <c r="E117" s="351"/>
      <c r="F117" s="354">
        <f>SUM(F118)</f>
        <v>3400</v>
      </c>
    </row>
    <row r="118" spans="2:6" ht="34.5" customHeight="1">
      <c r="B118" s="163" t="s">
        <v>556</v>
      </c>
      <c r="C118" s="353" t="s">
        <v>735</v>
      </c>
      <c r="D118" s="353" t="s">
        <v>223</v>
      </c>
      <c r="E118" s="353" t="s">
        <v>315</v>
      </c>
      <c r="F118" s="354">
        <v>3400</v>
      </c>
    </row>
    <row r="119" spans="2:6" ht="44.25" customHeight="1">
      <c r="B119" s="313" t="s">
        <v>1243</v>
      </c>
      <c r="C119" s="351" t="s">
        <v>666</v>
      </c>
      <c r="D119" s="350" t="s">
        <v>225</v>
      </c>
      <c r="E119" s="351"/>
      <c r="F119" s="458">
        <f>SUM(F120,F123)</f>
        <v>12890</v>
      </c>
    </row>
    <row r="120" spans="2:6" ht="36" customHeight="1">
      <c r="B120" s="310" t="s">
        <v>720</v>
      </c>
      <c r="C120" s="353" t="s">
        <v>730</v>
      </c>
      <c r="D120" s="352" t="s">
        <v>225</v>
      </c>
      <c r="E120" s="353"/>
      <c r="F120" s="458">
        <f>F121</f>
        <v>600</v>
      </c>
    </row>
    <row r="121" spans="2:6" ht="22.5" customHeight="1">
      <c r="B121" s="163" t="s">
        <v>19</v>
      </c>
      <c r="C121" s="353" t="s">
        <v>721</v>
      </c>
      <c r="D121" s="352" t="s">
        <v>225</v>
      </c>
      <c r="E121" s="353"/>
      <c r="F121" s="354">
        <f>F122</f>
        <v>600</v>
      </c>
    </row>
    <row r="122" spans="2:6" ht="31.5" customHeight="1">
      <c r="B122" s="267" t="s">
        <v>422</v>
      </c>
      <c r="C122" s="353" t="s">
        <v>721</v>
      </c>
      <c r="D122" s="352" t="s">
        <v>225</v>
      </c>
      <c r="E122" s="353" t="s">
        <v>421</v>
      </c>
      <c r="F122" s="354">
        <v>600</v>
      </c>
    </row>
    <row r="123" spans="2:6" ht="33.75" customHeight="1">
      <c r="B123" s="307" t="s">
        <v>729</v>
      </c>
      <c r="C123" s="353" t="s">
        <v>762</v>
      </c>
      <c r="D123" s="352" t="s">
        <v>627</v>
      </c>
      <c r="E123" s="353"/>
      <c r="F123" s="354">
        <f>SUM(F124,F126,F128)</f>
        <v>12290</v>
      </c>
    </row>
    <row r="124" spans="2:6" ht="27" customHeight="1">
      <c r="B124" s="346" t="s">
        <v>781</v>
      </c>
      <c r="C124" s="353" t="s">
        <v>763</v>
      </c>
      <c r="D124" s="353" t="s">
        <v>627</v>
      </c>
      <c r="E124" s="353"/>
      <c r="F124" s="354">
        <f>F125</f>
        <v>1450</v>
      </c>
    </row>
    <row r="125" spans="2:6" ht="29.25" customHeight="1">
      <c r="B125" s="267" t="s">
        <v>422</v>
      </c>
      <c r="C125" s="353" t="s">
        <v>763</v>
      </c>
      <c r="D125" s="353" t="s">
        <v>627</v>
      </c>
      <c r="E125" s="353" t="s">
        <v>421</v>
      </c>
      <c r="F125" s="354">
        <v>1450</v>
      </c>
    </row>
    <row r="126" spans="2:6" ht="30" customHeight="1">
      <c r="B126" s="346" t="s">
        <v>771</v>
      </c>
      <c r="C126" s="353" t="s">
        <v>764</v>
      </c>
      <c r="D126" s="353" t="s">
        <v>627</v>
      </c>
      <c r="E126" s="353"/>
      <c r="F126" s="354">
        <f>SUM(F127)</f>
        <v>920</v>
      </c>
    </row>
    <row r="127" spans="2:6" ht="29.25" customHeight="1">
      <c r="B127" s="163" t="s">
        <v>770</v>
      </c>
      <c r="C127" s="353" t="s">
        <v>764</v>
      </c>
      <c r="D127" s="352" t="s">
        <v>627</v>
      </c>
      <c r="E127" s="353" t="s">
        <v>768</v>
      </c>
      <c r="F127" s="354">
        <v>920</v>
      </c>
    </row>
    <row r="128" spans="2:6" ht="29.25" customHeight="1">
      <c r="B128" s="346" t="s">
        <v>832</v>
      </c>
      <c r="C128" s="353" t="s">
        <v>765</v>
      </c>
      <c r="D128" s="352" t="s">
        <v>627</v>
      </c>
      <c r="E128" s="353"/>
      <c r="F128" s="354">
        <f>F129</f>
        <v>9920</v>
      </c>
    </row>
    <row r="129" spans="2:6" ht="33" customHeight="1">
      <c r="B129" s="163" t="s">
        <v>770</v>
      </c>
      <c r="C129" s="353" t="s">
        <v>765</v>
      </c>
      <c r="D129" s="352" t="s">
        <v>627</v>
      </c>
      <c r="E129" s="353" t="s">
        <v>768</v>
      </c>
      <c r="F129" s="354">
        <v>9920</v>
      </c>
    </row>
    <row r="130" spans="2:6" ht="37.5" customHeight="1">
      <c r="B130" s="264" t="s">
        <v>1252</v>
      </c>
      <c r="C130" s="351" t="s">
        <v>663</v>
      </c>
      <c r="D130" s="351"/>
      <c r="E130" s="351"/>
      <c r="F130" s="458">
        <f>F131+F136</f>
        <v>2000</v>
      </c>
    </row>
    <row r="131" spans="2:6" ht="30" customHeight="1">
      <c r="B131" s="163" t="s">
        <v>687</v>
      </c>
      <c r="C131" s="353" t="s">
        <v>725</v>
      </c>
      <c r="D131" s="351"/>
      <c r="E131" s="351"/>
      <c r="F131" s="354">
        <f>F132</f>
        <v>2000</v>
      </c>
    </row>
    <row r="132" spans="2:6" ht="35.25" customHeight="1">
      <c r="B132" s="163" t="s">
        <v>21</v>
      </c>
      <c r="C132" s="353" t="s">
        <v>725</v>
      </c>
      <c r="D132" s="353"/>
      <c r="E132" s="351"/>
      <c r="F132" s="354">
        <f>SUM(F133)</f>
        <v>2000</v>
      </c>
    </row>
    <row r="133" spans="2:6" ht="28.5" customHeight="1">
      <c r="B133" s="163" t="s">
        <v>276</v>
      </c>
      <c r="C133" s="353" t="s">
        <v>920</v>
      </c>
      <c r="D133" s="353" t="s">
        <v>486</v>
      </c>
      <c r="E133" s="351"/>
      <c r="F133" s="354">
        <f>F134</f>
        <v>2000</v>
      </c>
    </row>
    <row r="134" spans="2:6" ht="28.5" customHeight="1">
      <c r="B134" s="163" t="s">
        <v>242</v>
      </c>
      <c r="C134" s="353" t="s">
        <v>920</v>
      </c>
      <c r="D134" s="353" t="s">
        <v>228</v>
      </c>
      <c r="E134" s="351"/>
      <c r="F134" s="354">
        <f>F135</f>
        <v>2000</v>
      </c>
    </row>
    <row r="135" spans="2:6" ht="38.25" customHeight="1">
      <c r="B135" s="267" t="s">
        <v>319</v>
      </c>
      <c r="C135" s="353" t="s">
        <v>920</v>
      </c>
      <c r="D135" s="353" t="s">
        <v>228</v>
      </c>
      <c r="E135" s="353" t="s">
        <v>317</v>
      </c>
      <c r="F135" s="354">
        <v>2000</v>
      </c>
    </row>
    <row r="136" spans="2:6" ht="38.25" customHeight="1">
      <c r="B136" s="158" t="s">
        <v>906</v>
      </c>
      <c r="C136" s="353" t="s">
        <v>1177</v>
      </c>
      <c r="D136" s="353" t="s">
        <v>228</v>
      </c>
      <c r="E136" s="353" t="s">
        <v>317</v>
      </c>
      <c r="F136" s="354">
        <v>0</v>
      </c>
    </row>
    <row r="137" spans="2:6" ht="42" customHeight="1">
      <c r="B137" s="313" t="s">
        <v>1262</v>
      </c>
      <c r="C137" s="351" t="s">
        <v>519</v>
      </c>
      <c r="D137" s="351"/>
      <c r="E137" s="428"/>
      <c r="F137" s="450">
        <f>SUM(F138)</f>
        <v>500</v>
      </c>
    </row>
    <row r="138" spans="2:6" ht="33.75" customHeight="1">
      <c r="B138" s="163" t="s">
        <v>685</v>
      </c>
      <c r="C138" s="353" t="s">
        <v>708</v>
      </c>
      <c r="D138" s="353"/>
      <c r="E138" s="430"/>
      <c r="F138" s="459">
        <f>SUM(F139)</f>
        <v>500</v>
      </c>
    </row>
    <row r="139" spans="2:6" ht="42" customHeight="1">
      <c r="B139" s="310" t="s">
        <v>1290</v>
      </c>
      <c r="C139" s="353" t="s">
        <v>709</v>
      </c>
      <c r="D139" s="353"/>
      <c r="E139" s="430"/>
      <c r="F139" s="459">
        <f>SUM(F140)</f>
        <v>500</v>
      </c>
    </row>
    <row r="140" spans="2:6" ht="30" customHeight="1">
      <c r="B140" s="163" t="s">
        <v>345</v>
      </c>
      <c r="C140" s="353" t="s">
        <v>709</v>
      </c>
      <c r="D140" s="358" t="s">
        <v>346</v>
      </c>
      <c r="E140" s="430"/>
      <c r="F140" s="459">
        <f>F141</f>
        <v>500</v>
      </c>
    </row>
    <row r="141" spans="2:6" ht="33" customHeight="1">
      <c r="B141" s="330" t="s">
        <v>140</v>
      </c>
      <c r="C141" s="353" t="s">
        <v>709</v>
      </c>
      <c r="D141" s="353" t="s">
        <v>602</v>
      </c>
      <c r="E141" s="430"/>
      <c r="F141" s="459">
        <f>F142</f>
        <v>500</v>
      </c>
    </row>
    <row r="142" spans="2:6" ht="31.5" customHeight="1">
      <c r="B142" s="267" t="s">
        <v>422</v>
      </c>
      <c r="C142" s="353" t="s">
        <v>709</v>
      </c>
      <c r="D142" s="353" t="s">
        <v>602</v>
      </c>
      <c r="E142" s="353" t="s">
        <v>421</v>
      </c>
      <c r="F142" s="354">
        <v>500</v>
      </c>
    </row>
    <row r="143" spans="2:6" ht="63.75" hidden="1" customHeight="1">
      <c r="B143" s="322" t="s">
        <v>841</v>
      </c>
      <c r="C143" s="351" t="s">
        <v>520</v>
      </c>
      <c r="D143" s="353"/>
      <c r="E143" s="353"/>
      <c r="F143" s="458">
        <v>0</v>
      </c>
    </row>
    <row r="144" spans="2:6" ht="36.75" hidden="1" customHeight="1">
      <c r="B144" s="325" t="s">
        <v>845</v>
      </c>
      <c r="C144" s="351" t="s">
        <v>842</v>
      </c>
      <c r="D144" s="351"/>
      <c r="E144" s="351"/>
      <c r="F144" s="458">
        <f>F145</f>
        <v>0</v>
      </c>
    </row>
    <row r="145" spans="2:6" ht="61.5" hidden="1" customHeight="1">
      <c r="B145" s="310" t="s">
        <v>846</v>
      </c>
      <c r="C145" s="353" t="s">
        <v>843</v>
      </c>
      <c r="D145" s="353"/>
      <c r="E145" s="353"/>
      <c r="F145" s="354">
        <v>0</v>
      </c>
    </row>
    <row r="146" spans="2:6" ht="48.75" hidden="1" customHeight="1">
      <c r="B146" s="267" t="s">
        <v>850</v>
      </c>
      <c r="C146" s="353" t="s">
        <v>844</v>
      </c>
      <c r="D146" s="353"/>
      <c r="E146" s="353"/>
      <c r="F146" s="354">
        <v>0</v>
      </c>
    </row>
    <row r="147" spans="2:6" ht="29.25" hidden="1" customHeight="1">
      <c r="B147" s="163" t="s">
        <v>276</v>
      </c>
      <c r="C147" s="353" t="s">
        <v>844</v>
      </c>
      <c r="D147" s="353" t="s">
        <v>486</v>
      </c>
      <c r="E147" s="353"/>
      <c r="F147" s="354">
        <f>F148</f>
        <v>0</v>
      </c>
    </row>
    <row r="148" spans="2:6" ht="21" hidden="1" customHeight="1">
      <c r="B148" s="163" t="s">
        <v>242</v>
      </c>
      <c r="C148" s="353" t="s">
        <v>844</v>
      </c>
      <c r="D148" s="353" t="s">
        <v>228</v>
      </c>
      <c r="E148" s="353"/>
      <c r="F148" s="354">
        <f>F149</f>
        <v>0</v>
      </c>
    </row>
    <row r="149" spans="2:6" ht="38.25" hidden="1" customHeight="1">
      <c r="B149" s="267" t="s">
        <v>319</v>
      </c>
      <c r="C149" s="353" t="s">
        <v>844</v>
      </c>
      <c r="D149" s="353" t="s">
        <v>228</v>
      </c>
      <c r="E149" s="353" t="s">
        <v>317</v>
      </c>
      <c r="F149" s="354">
        <v>0</v>
      </c>
    </row>
    <row r="150" spans="2:6" ht="45" customHeight="1">
      <c r="B150" s="328" t="s">
        <v>1256</v>
      </c>
      <c r="C150" s="351" t="s">
        <v>529</v>
      </c>
      <c r="D150" s="351"/>
      <c r="E150" s="351"/>
      <c r="F150" s="458">
        <f>SUM(F151)</f>
        <v>5500</v>
      </c>
    </row>
    <row r="151" spans="2:6" ht="37.5" customHeight="1">
      <c r="B151" s="163" t="s">
        <v>686</v>
      </c>
      <c r="C151" s="353" t="s">
        <v>703</v>
      </c>
      <c r="D151" s="353"/>
      <c r="E151" s="353"/>
      <c r="F151" s="354">
        <f>SUM(F152)</f>
        <v>5500</v>
      </c>
    </row>
    <row r="152" spans="2:6" ht="26.25" customHeight="1">
      <c r="B152" s="267" t="s">
        <v>461</v>
      </c>
      <c r="C152" s="353" t="s">
        <v>704</v>
      </c>
      <c r="D152" s="353"/>
      <c r="E152" s="353"/>
      <c r="F152" s="354">
        <f>SUM(F155)</f>
        <v>5500</v>
      </c>
    </row>
    <row r="153" spans="2:6" ht="30" customHeight="1">
      <c r="B153" s="163" t="s">
        <v>345</v>
      </c>
      <c r="C153" s="353" t="s">
        <v>704</v>
      </c>
      <c r="D153" s="358" t="s">
        <v>346</v>
      </c>
      <c r="E153" s="353"/>
      <c r="F153" s="354">
        <f>F154</f>
        <v>5500</v>
      </c>
    </row>
    <row r="154" spans="2:6" ht="29.25" customHeight="1">
      <c r="B154" s="330" t="s">
        <v>140</v>
      </c>
      <c r="C154" s="353" t="s">
        <v>704</v>
      </c>
      <c r="D154" s="353" t="s">
        <v>602</v>
      </c>
      <c r="E154" s="353"/>
      <c r="F154" s="354">
        <f>F155</f>
        <v>5500</v>
      </c>
    </row>
    <row r="155" spans="2:6" ht="28.5" customHeight="1">
      <c r="B155" s="267" t="s">
        <v>422</v>
      </c>
      <c r="C155" s="353" t="s">
        <v>704</v>
      </c>
      <c r="D155" s="353" t="s">
        <v>602</v>
      </c>
      <c r="E155" s="353" t="s">
        <v>421</v>
      </c>
      <c r="F155" s="354">
        <v>5500</v>
      </c>
    </row>
    <row r="156" spans="2:6" ht="49.5" customHeight="1">
      <c r="B156" s="264" t="s">
        <v>1289</v>
      </c>
      <c r="C156" s="351" t="s">
        <v>531</v>
      </c>
      <c r="D156" s="351"/>
      <c r="E156" s="351"/>
      <c r="F156" s="458">
        <f>F157</f>
        <v>65025.8</v>
      </c>
    </row>
    <row r="157" spans="2:6" ht="35.25" customHeight="1">
      <c r="B157" s="327" t="s">
        <v>699</v>
      </c>
      <c r="C157" s="353" t="s">
        <v>701</v>
      </c>
      <c r="D157" s="353"/>
      <c r="E157" s="353"/>
      <c r="F157" s="354">
        <f>F158+F166</f>
        <v>65025.8</v>
      </c>
    </row>
    <row r="158" spans="2:6" ht="34.5" customHeight="1">
      <c r="B158" s="330" t="s">
        <v>322</v>
      </c>
      <c r="C158" s="353" t="s">
        <v>532</v>
      </c>
      <c r="D158" s="353"/>
      <c r="E158" s="353"/>
      <c r="F158" s="354">
        <f>F161+F165</f>
        <v>19598</v>
      </c>
    </row>
    <row r="159" spans="2:6" ht="24.75" customHeight="1">
      <c r="B159" s="163" t="s">
        <v>345</v>
      </c>
      <c r="C159" s="353" t="s">
        <v>532</v>
      </c>
      <c r="D159" s="358" t="s">
        <v>346</v>
      </c>
      <c r="E159" s="353"/>
      <c r="F159" s="354">
        <f>F160</f>
        <v>17098</v>
      </c>
    </row>
    <row r="160" spans="2:6" ht="22.5" customHeight="1">
      <c r="B160" s="163" t="s">
        <v>270</v>
      </c>
      <c r="C160" s="353" t="s">
        <v>532</v>
      </c>
      <c r="D160" s="353" t="s">
        <v>271</v>
      </c>
      <c r="E160" s="353"/>
      <c r="F160" s="354">
        <f>F161</f>
        <v>17098</v>
      </c>
    </row>
    <row r="161" spans="2:6" ht="32.25" customHeight="1">
      <c r="B161" s="163" t="s">
        <v>422</v>
      </c>
      <c r="C161" s="353" t="s">
        <v>532</v>
      </c>
      <c r="D161" s="353" t="s">
        <v>271</v>
      </c>
      <c r="E161" s="353" t="s">
        <v>421</v>
      </c>
      <c r="F161" s="354">
        <v>17098</v>
      </c>
    </row>
    <row r="162" spans="2:6" ht="24" customHeight="1">
      <c r="B162" s="163" t="s">
        <v>23</v>
      </c>
      <c r="C162" s="353" t="s">
        <v>766</v>
      </c>
      <c r="D162" s="353"/>
      <c r="E162" s="353"/>
      <c r="F162" s="354">
        <f>F163</f>
        <v>2500</v>
      </c>
    </row>
    <row r="163" spans="2:6" ht="23.25" customHeight="1">
      <c r="B163" s="163" t="s">
        <v>345</v>
      </c>
      <c r="C163" s="353" t="s">
        <v>766</v>
      </c>
      <c r="D163" s="358" t="s">
        <v>346</v>
      </c>
      <c r="E163" s="353"/>
      <c r="F163" s="354">
        <f>F164</f>
        <v>2500</v>
      </c>
    </row>
    <row r="164" spans="2:6" ht="27.75" customHeight="1">
      <c r="B164" s="163" t="s">
        <v>270</v>
      </c>
      <c r="C164" s="353" t="s">
        <v>766</v>
      </c>
      <c r="D164" s="353" t="s">
        <v>271</v>
      </c>
      <c r="E164" s="353"/>
      <c r="F164" s="354">
        <f>F165</f>
        <v>2500</v>
      </c>
    </row>
    <row r="165" spans="2:6" ht="39" customHeight="1">
      <c r="B165" s="163" t="s">
        <v>422</v>
      </c>
      <c r="C165" s="353" t="s">
        <v>766</v>
      </c>
      <c r="D165" s="353" t="s">
        <v>271</v>
      </c>
      <c r="E165" s="353" t="s">
        <v>421</v>
      </c>
      <c r="F165" s="354">
        <v>2500</v>
      </c>
    </row>
    <row r="166" spans="2:6" ht="45" customHeight="1">
      <c r="B166" s="163" t="s">
        <v>1011</v>
      </c>
      <c r="C166" s="353" t="s">
        <v>1012</v>
      </c>
      <c r="D166" s="353" t="s">
        <v>271</v>
      </c>
      <c r="E166" s="353" t="s">
        <v>421</v>
      </c>
      <c r="F166" s="354">
        <v>45427.8</v>
      </c>
    </row>
    <row r="167" spans="2:6" ht="45.75" customHeight="1">
      <c r="B167" s="264" t="s">
        <v>1253</v>
      </c>
      <c r="C167" s="351" t="s">
        <v>533</v>
      </c>
      <c r="D167" s="351"/>
      <c r="E167" s="351"/>
      <c r="F167" s="458">
        <f>F174+F176</f>
        <v>23345</v>
      </c>
    </row>
    <row r="168" spans="2:6" ht="24.75" hidden="1" customHeight="1">
      <c r="B168" s="340" t="s">
        <v>913</v>
      </c>
      <c r="C168" s="359" t="s">
        <v>914</v>
      </c>
      <c r="D168" s="359" t="s">
        <v>179</v>
      </c>
      <c r="E168" s="359"/>
      <c r="F168" s="473">
        <f>F169</f>
        <v>0</v>
      </c>
    </row>
    <row r="169" spans="2:6" ht="28.5" hidden="1" customHeight="1">
      <c r="B169" s="341" t="s">
        <v>422</v>
      </c>
      <c r="C169" s="359" t="s">
        <v>914</v>
      </c>
      <c r="D169" s="359" t="s">
        <v>179</v>
      </c>
      <c r="E169" s="359" t="s">
        <v>421</v>
      </c>
      <c r="F169" s="473">
        <v>0</v>
      </c>
    </row>
    <row r="170" spans="2:6" ht="33" customHeight="1">
      <c r="B170" s="163" t="s">
        <v>852</v>
      </c>
      <c r="C170" s="353" t="s">
        <v>710</v>
      </c>
      <c r="D170" s="353"/>
      <c r="E170" s="353"/>
      <c r="F170" s="354">
        <f>F171</f>
        <v>11315</v>
      </c>
    </row>
    <row r="171" spans="2:6" ht="20.25" customHeight="1">
      <c r="B171" s="334" t="s">
        <v>853</v>
      </c>
      <c r="C171" s="353" t="s">
        <v>711</v>
      </c>
      <c r="D171" s="353"/>
      <c r="E171" s="353"/>
      <c r="F171" s="354">
        <f>SUM(F174)</f>
        <v>11315</v>
      </c>
    </row>
    <row r="172" spans="2:6" ht="18.75" customHeight="1">
      <c r="B172" s="163" t="s">
        <v>629</v>
      </c>
      <c r="C172" s="353" t="s">
        <v>711</v>
      </c>
      <c r="D172" s="353" t="s">
        <v>630</v>
      </c>
      <c r="E172" s="353"/>
      <c r="F172" s="354">
        <f>F173</f>
        <v>11315</v>
      </c>
    </row>
    <row r="173" spans="2:6" ht="20.25" customHeight="1">
      <c r="B173" s="163" t="s">
        <v>564</v>
      </c>
      <c r="C173" s="353" t="s">
        <v>711</v>
      </c>
      <c r="D173" s="353" t="s">
        <v>631</v>
      </c>
      <c r="E173" s="353"/>
      <c r="F173" s="354">
        <f>F174</f>
        <v>11315</v>
      </c>
    </row>
    <row r="174" spans="2:6" ht="28.5" customHeight="1">
      <c r="B174" s="267" t="s">
        <v>422</v>
      </c>
      <c r="C174" s="353" t="s">
        <v>711</v>
      </c>
      <c r="D174" s="353" t="s">
        <v>631</v>
      </c>
      <c r="E174" s="353" t="s">
        <v>421</v>
      </c>
      <c r="F174" s="354">
        <v>11315</v>
      </c>
    </row>
    <row r="175" spans="2:6" ht="28.5" customHeight="1">
      <c r="B175" s="267" t="s">
        <v>461</v>
      </c>
      <c r="C175" s="353" t="s">
        <v>857</v>
      </c>
      <c r="D175" s="353"/>
      <c r="E175" s="353"/>
      <c r="F175" s="354">
        <f>F176</f>
        <v>12030</v>
      </c>
    </row>
    <row r="176" spans="2:6" ht="28.5" customHeight="1">
      <c r="B176" s="267" t="s">
        <v>422</v>
      </c>
      <c r="C176" s="353" t="s">
        <v>857</v>
      </c>
      <c r="D176" s="353" t="s">
        <v>631</v>
      </c>
      <c r="E176" s="353" t="s">
        <v>421</v>
      </c>
      <c r="F176" s="354">
        <v>12030</v>
      </c>
    </row>
    <row r="177" spans="2:6" ht="28.5" hidden="1" customHeight="1">
      <c r="B177" s="163" t="s">
        <v>854</v>
      </c>
      <c r="C177" s="353" t="s">
        <v>855</v>
      </c>
      <c r="D177" s="353"/>
      <c r="E177" s="353"/>
      <c r="F177" s="354">
        <f>SUM(F178)</f>
        <v>0</v>
      </c>
    </row>
    <row r="178" spans="2:6" ht="33.75" hidden="1" customHeight="1">
      <c r="B178" s="163" t="s">
        <v>422</v>
      </c>
      <c r="C178" s="353" t="s">
        <v>856</v>
      </c>
      <c r="D178" s="353" t="s">
        <v>631</v>
      </c>
      <c r="E178" s="353" t="s">
        <v>421</v>
      </c>
      <c r="F178" s="354">
        <v>0</v>
      </c>
    </row>
    <row r="179" spans="2:6" ht="47.25" hidden="1" customHeight="1">
      <c r="B179" s="264" t="s">
        <v>835</v>
      </c>
      <c r="C179" s="351" t="s">
        <v>836</v>
      </c>
      <c r="D179" s="351" t="s">
        <v>179</v>
      </c>
      <c r="E179" s="351"/>
      <c r="F179" s="458">
        <f>SUM(F180)</f>
        <v>0</v>
      </c>
    </row>
    <row r="180" spans="2:6" ht="39.75" hidden="1" customHeight="1">
      <c r="B180" s="163" t="s">
        <v>837</v>
      </c>
      <c r="C180" s="353" t="s">
        <v>838</v>
      </c>
      <c r="D180" s="353" t="s">
        <v>179</v>
      </c>
      <c r="E180" s="353"/>
      <c r="F180" s="354">
        <f>SUM(F181)</f>
        <v>0</v>
      </c>
    </row>
    <row r="181" spans="2:6" ht="28.5" hidden="1" customHeight="1">
      <c r="B181" s="329" t="s">
        <v>839</v>
      </c>
      <c r="C181" s="353" t="s">
        <v>840</v>
      </c>
      <c r="D181" s="353" t="s">
        <v>179</v>
      </c>
      <c r="E181" s="353"/>
      <c r="F181" s="354">
        <f>SUM(F182)</f>
        <v>0</v>
      </c>
    </row>
    <row r="182" spans="2:6" ht="37.5" hidden="1" customHeight="1">
      <c r="B182" s="163" t="s">
        <v>422</v>
      </c>
      <c r="C182" s="353" t="s">
        <v>840</v>
      </c>
      <c r="D182" s="353" t="s">
        <v>179</v>
      </c>
      <c r="E182" s="353" t="s">
        <v>421</v>
      </c>
      <c r="F182" s="354">
        <v>0</v>
      </c>
    </row>
    <row r="183" spans="2:6" ht="42.75" customHeight="1">
      <c r="B183" s="264" t="s">
        <v>1272</v>
      </c>
      <c r="C183" s="351" t="s">
        <v>1015</v>
      </c>
      <c r="D183" s="351" t="s">
        <v>1016</v>
      </c>
      <c r="E183" s="351"/>
      <c r="F183" s="458">
        <f>F184</f>
        <v>14168.1</v>
      </c>
    </row>
    <row r="184" spans="2:6" ht="30.75" customHeight="1">
      <c r="B184" s="163" t="s">
        <v>1013</v>
      </c>
      <c r="C184" s="353" t="s">
        <v>1005</v>
      </c>
      <c r="D184" s="353" t="s">
        <v>1016</v>
      </c>
      <c r="E184" s="353"/>
      <c r="F184" s="354">
        <f>F185+F186</f>
        <v>14168.1</v>
      </c>
    </row>
    <row r="185" spans="2:6" ht="27" customHeight="1">
      <c r="B185" s="163" t="s">
        <v>1014</v>
      </c>
      <c r="C185" s="353" t="s">
        <v>1005</v>
      </c>
      <c r="D185" s="353" t="s">
        <v>1016</v>
      </c>
      <c r="E185" s="353" t="s">
        <v>421</v>
      </c>
      <c r="F185" s="354">
        <v>2210</v>
      </c>
    </row>
    <row r="186" spans="2:6" ht="27" customHeight="1">
      <c r="B186" s="163" t="s">
        <v>1196</v>
      </c>
      <c r="C186" s="353" t="s">
        <v>1005</v>
      </c>
      <c r="D186" s="353" t="s">
        <v>1016</v>
      </c>
      <c r="E186" s="353" t="s">
        <v>421</v>
      </c>
      <c r="F186" s="354">
        <v>11958.1</v>
      </c>
    </row>
    <row r="187" spans="2:6" ht="37.5" customHeight="1">
      <c r="B187" s="264" t="s">
        <v>1170</v>
      </c>
      <c r="C187" s="353"/>
      <c r="D187" s="353"/>
      <c r="E187" s="353"/>
      <c r="F187" s="458">
        <f>F188+F191</f>
        <v>7450</v>
      </c>
    </row>
    <row r="188" spans="2:6" ht="27.75" customHeight="1">
      <c r="B188" s="264" t="s">
        <v>1215</v>
      </c>
      <c r="C188" s="351" t="s">
        <v>1211</v>
      </c>
      <c r="D188" s="353"/>
      <c r="E188" s="353"/>
      <c r="F188" s="458">
        <f>F189+F190</f>
        <v>7450</v>
      </c>
    </row>
    <row r="189" spans="2:6" ht="37.5" hidden="1" customHeight="1">
      <c r="B189" s="163" t="s">
        <v>1171</v>
      </c>
      <c r="C189" s="353" t="s">
        <v>1173</v>
      </c>
      <c r="D189" s="353" t="s">
        <v>271</v>
      </c>
      <c r="E189" s="353" t="s">
        <v>421</v>
      </c>
      <c r="F189" s="354">
        <v>0</v>
      </c>
    </row>
    <row r="190" spans="2:6" ht="37.5" customHeight="1">
      <c r="B190" s="163" t="s">
        <v>1216</v>
      </c>
      <c r="C190" s="353" t="s">
        <v>1210</v>
      </c>
      <c r="D190" s="353" t="s">
        <v>1016</v>
      </c>
      <c r="E190" s="353" t="s">
        <v>421</v>
      </c>
      <c r="F190" s="354">
        <v>7450</v>
      </c>
    </row>
    <row r="191" spans="2:6" ht="28.5" hidden="1" customHeight="1">
      <c r="B191" s="264" t="s">
        <v>1212</v>
      </c>
      <c r="C191" s="351" t="s">
        <v>1213</v>
      </c>
      <c r="D191" s="353"/>
      <c r="E191" s="353"/>
      <c r="F191" s="458">
        <f>F192</f>
        <v>0</v>
      </c>
    </row>
    <row r="192" spans="2:6" ht="31.5" hidden="1" customHeight="1">
      <c r="B192" s="163" t="s">
        <v>1209</v>
      </c>
      <c r="C192" s="353" t="s">
        <v>1193</v>
      </c>
      <c r="D192" s="353"/>
      <c r="E192" s="353" t="s">
        <v>421</v>
      </c>
      <c r="F192" s="354">
        <v>0</v>
      </c>
    </row>
    <row r="193" spans="2:6" ht="33.75" hidden="1" customHeight="1">
      <c r="B193" s="340" t="s">
        <v>1214</v>
      </c>
      <c r="C193" s="359" t="s">
        <v>1218</v>
      </c>
      <c r="D193" s="353"/>
      <c r="E193" s="353" t="s">
        <v>421</v>
      </c>
      <c r="F193" s="354">
        <v>0</v>
      </c>
    </row>
    <row r="194" spans="2:6" ht="27.75" customHeight="1">
      <c r="B194" s="264" t="s">
        <v>760</v>
      </c>
      <c r="C194" s="353"/>
      <c r="D194" s="352"/>
      <c r="E194" s="353"/>
      <c r="F194" s="458">
        <f>SUM(F10,F26,F62,F66,F70,F74,F78,F85,F119,F137,F144,F150,F156,F167,F130,F23,F179,F59,F183,F187)</f>
        <v>699844.20000000007</v>
      </c>
    </row>
    <row r="195" spans="2:6" ht="21" customHeight="1">
      <c r="B195" s="264" t="s">
        <v>303</v>
      </c>
      <c r="C195" s="347"/>
      <c r="D195" s="347"/>
      <c r="E195" s="347"/>
      <c r="F195" s="450">
        <f>SUM(F196,F199,F202,F205,F210,F212,F215,F217)</f>
        <v>52178</v>
      </c>
    </row>
    <row r="196" spans="2:6" ht="31.5" customHeight="1">
      <c r="B196" s="264" t="s">
        <v>305</v>
      </c>
      <c r="C196" s="351"/>
      <c r="D196" s="351" t="s">
        <v>306</v>
      </c>
      <c r="E196" s="351"/>
      <c r="F196" s="458">
        <f>SUM(F198)</f>
        <v>1560</v>
      </c>
    </row>
    <row r="197" spans="2:6" ht="30.75" customHeight="1">
      <c r="B197" s="264" t="s">
        <v>540</v>
      </c>
      <c r="C197" s="351" t="s">
        <v>489</v>
      </c>
      <c r="D197" s="351" t="s">
        <v>306</v>
      </c>
      <c r="E197" s="351"/>
      <c r="F197" s="458">
        <f>SUM(F198)</f>
        <v>1560</v>
      </c>
    </row>
    <row r="198" spans="2:6" ht="26.25" customHeight="1">
      <c r="B198" s="163" t="s">
        <v>307</v>
      </c>
      <c r="C198" s="353" t="s">
        <v>490</v>
      </c>
      <c r="D198" s="353" t="s">
        <v>306</v>
      </c>
      <c r="E198" s="353"/>
      <c r="F198" s="354">
        <v>1560</v>
      </c>
    </row>
    <row r="199" spans="2:6" ht="42.75" customHeight="1">
      <c r="B199" s="264" t="s">
        <v>418</v>
      </c>
      <c r="C199" s="351"/>
      <c r="D199" s="351" t="s">
        <v>595</v>
      </c>
      <c r="E199" s="351"/>
      <c r="F199" s="458">
        <f>SUM(F201)</f>
        <v>1872</v>
      </c>
    </row>
    <row r="200" spans="2:6" ht="33.75" customHeight="1">
      <c r="B200" s="264" t="s">
        <v>540</v>
      </c>
      <c r="C200" s="351" t="s">
        <v>489</v>
      </c>
      <c r="D200" s="351" t="s">
        <v>595</v>
      </c>
      <c r="E200" s="351"/>
      <c r="F200" s="458">
        <f>SUM(F201)</f>
        <v>1872</v>
      </c>
    </row>
    <row r="201" spans="2:6" ht="33" customHeight="1">
      <c r="B201" s="163" t="s">
        <v>594</v>
      </c>
      <c r="C201" s="353" t="s">
        <v>493</v>
      </c>
      <c r="D201" s="353" t="s">
        <v>595</v>
      </c>
      <c r="E201" s="353"/>
      <c r="F201" s="354">
        <v>1872</v>
      </c>
    </row>
    <row r="202" spans="2:6" ht="43.5" customHeight="1">
      <c r="B202" s="264" t="s">
        <v>596</v>
      </c>
      <c r="C202" s="351"/>
      <c r="D202" s="351" t="s">
        <v>597</v>
      </c>
      <c r="E202" s="351"/>
      <c r="F202" s="458">
        <f>SUM(F203)</f>
        <v>29042</v>
      </c>
    </row>
    <row r="203" spans="2:6" ht="27.75" customHeight="1">
      <c r="B203" s="264" t="s">
        <v>541</v>
      </c>
      <c r="C203" s="351" t="s">
        <v>497</v>
      </c>
      <c r="D203" s="351" t="s">
        <v>597</v>
      </c>
      <c r="E203" s="351"/>
      <c r="F203" s="458">
        <f>SUM(F204:F204)</f>
        <v>29042</v>
      </c>
    </row>
    <row r="204" spans="2:6" ht="32.25" customHeight="1">
      <c r="B204" s="163" t="s">
        <v>419</v>
      </c>
      <c r="C204" s="353" t="s">
        <v>501</v>
      </c>
      <c r="D204" s="353" t="s">
        <v>597</v>
      </c>
      <c r="E204" s="347"/>
      <c r="F204" s="354">
        <v>29042</v>
      </c>
    </row>
    <row r="205" spans="2:6" ht="47.25" customHeight="1">
      <c r="B205" s="322" t="s">
        <v>618</v>
      </c>
      <c r="C205" s="351"/>
      <c r="D205" s="351" t="s">
        <v>599</v>
      </c>
      <c r="E205" s="351"/>
      <c r="F205" s="458">
        <f>SUM(F206,F208)</f>
        <v>9106</v>
      </c>
    </row>
    <row r="206" spans="2:6" ht="27.75" customHeight="1">
      <c r="B206" s="264" t="s">
        <v>539</v>
      </c>
      <c r="C206" s="351" t="s">
        <v>497</v>
      </c>
      <c r="D206" s="351" t="s">
        <v>599</v>
      </c>
      <c r="E206" s="351"/>
      <c r="F206" s="458">
        <f>SUM(F207)</f>
        <v>7541</v>
      </c>
    </row>
    <row r="207" spans="2:6" ht="33.75" customHeight="1">
      <c r="B207" s="267" t="s">
        <v>428</v>
      </c>
      <c r="C207" s="353" t="s">
        <v>522</v>
      </c>
      <c r="D207" s="353" t="s">
        <v>599</v>
      </c>
      <c r="E207" s="353"/>
      <c r="F207" s="354">
        <v>7541</v>
      </c>
    </row>
    <row r="208" spans="2:6" ht="31.5" customHeight="1">
      <c r="B208" s="264" t="s">
        <v>538</v>
      </c>
      <c r="C208" s="351" t="s">
        <v>75</v>
      </c>
      <c r="D208" s="351" t="s">
        <v>599</v>
      </c>
      <c r="E208" s="353"/>
      <c r="F208" s="458">
        <f>SUM(F209)</f>
        <v>1565</v>
      </c>
    </row>
    <row r="209" spans="2:6" ht="31.5" customHeight="1">
      <c r="B209" s="163" t="s">
        <v>429</v>
      </c>
      <c r="C209" s="353" t="s">
        <v>504</v>
      </c>
      <c r="D209" s="353" t="s">
        <v>599</v>
      </c>
      <c r="E209" s="353"/>
      <c r="F209" s="354">
        <v>1565</v>
      </c>
    </row>
    <row r="210" spans="2:6" ht="29.25" customHeight="1">
      <c r="B210" s="264" t="s">
        <v>538</v>
      </c>
      <c r="C210" s="353" t="s">
        <v>511</v>
      </c>
      <c r="D210" s="353" t="s">
        <v>296</v>
      </c>
      <c r="E210" s="353"/>
      <c r="F210" s="458">
        <f>F211</f>
        <v>370</v>
      </c>
    </row>
    <row r="211" spans="2:6" ht="25.5" customHeight="1">
      <c r="B211" s="307" t="s">
        <v>430</v>
      </c>
      <c r="C211" s="353" t="s">
        <v>512</v>
      </c>
      <c r="D211" s="353" t="s">
        <v>296</v>
      </c>
      <c r="E211" s="353"/>
      <c r="F211" s="354">
        <v>370</v>
      </c>
    </row>
    <row r="212" spans="2:6" ht="30" customHeight="1">
      <c r="B212" s="264" t="s">
        <v>542</v>
      </c>
      <c r="C212" s="351" t="s">
        <v>497</v>
      </c>
      <c r="D212" s="351" t="s">
        <v>628</v>
      </c>
      <c r="E212" s="351"/>
      <c r="F212" s="458">
        <f>SUM(F213)</f>
        <v>5605</v>
      </c>
    </row>
    <row r="213" spans="2:6" ht="27" customHeight="1">
      <c r="B213" s="264" t="s">
        <v>539</v>
      </c>
      <c r="C213" s="353" t="s">
        <v>526</v>
      </c>
      <c r="D213" s="353" t="s">
        <v>628</v>
      </c>
      <c r="E213" s="353"/>
      <c r="F213" s="354">
        <f>SUM(F214)</f>
        <v>5605</v>
      </c>
    </row>
    <row r="214" spans="2:6" ht="39.75" customHeight="1">
      <c r="B214" s="163" t="s">
        <v>309</v>
      </c>
      <c r="C214" s="353" t="s">
        <v>526</v>
      </c>
      <c r="D214" s="353" t="s">
        <v>628</v>
      </c>
      <c r="E214" s="347"/>
      <c r="F214" s="354">
        <v>5605</v>
      </c>
    </row>
    <row r="215" spans="2:6" ht="24.75" customHeight="1">
      <c r="B215" s="264" t="s">
        <v>539</v>
      </c>
      <c r="C215" s="351" t="s">
        <v>655</v>
      </c>
      <c r="D215" s="351" t="s">
        <v>146</v>
      </c>
      <c r="E215" s="351"/>
      <c r="F215" s="458">
        <f>SUM(F216)</f>
        <v>3045</v>
      </c>
    </row>
    <row r="216" spans="2:6" ht="34.5" customHeight="1">
      <c r="B216" s="307" t="s">
        <v>54</v>
      </c>
      <c r="C216" s="353" t="s">
        <v>656</v>
      </c>
      <c r="D216" s="353" t="s">
        <v>146</v>
      </c>
      <c r="E216" s="353"/>
      <c r="F216" s="354">
        <v>3045</v>
      </c>
    </row>
    <row r="217" spans="2:6" ht="22.5" customHeight="1">
      <c r="B217" s="264" t="s">
        <v>539</v>
      </c>
      <c r="C217" s="351" t="s">
        <v>497</v>
      </c>
      <c r="D217" s="351" t="s">
        <v>233</v>
      </c>
      <c r="E217" s="351"/>
      <c r="F217" s="458">
        <f>SUM(F218)</f>
        <v>1578</v>
      </c>
    </row>
    <row r="218" spans="2:6" ht="35.25" customHeight="1">
      <c r="B218" s="307" t="s">
        <v>437</v>
      </c>
      <c r="C218" s="353" t="s">
        <v>660</v>
      </c>
      <c r="D218" s="353" t="s">
        <v>233</v>
      </c>
      <c r="E218" s="353"/>
      <c r="F218" s="354">
        <v>1578</v>
      </c>
    </row>
    <row r="219" spans="2:6" ht="19.5" customHeight="1">
      <c r="B219" s="425" t="s">
        <v>24</v>
      </c>
      <c r="C219" s="353"/>
      <c r="D219" s="353"/>
      <c r="E219" s="353"/>
      <c r="F219" s="458">
        <f>SUM(F222,F225,F227,F229,F231,F233)+F220</f>
        <v>43318.9</v>
      </c>
    </row>
    <row r="220" spans="2:6" ht="28.5" hidden="1" customHeight="1">
      <c r="B220" s="326" t="s">
        <v>1201</v>
      </c>
      <c r="C220" s="357"/>
      <c r="D220" s="356" t="s">
        <v>1183</v>
      </c>
      <c r="E220" s="353"/>
      <c r="F220" s="464">
        <f>F221</f>
        <v>0</v>
      </c>
    </row>
    <row r="221" spans="2:6" ht="30" hidden="1" customHeight="1">
      <c r="B221" s="163" t="s">
        <v>422</v>
      </c>
      <c r="C221" s="357" t="s">
        <v>1200</v>
      </c>
      <c r="D221" s="357" t="s">
        <v>1183</v>
      </c>
      <c r="E221" s="353"/>
      <c r="F221" s="463"/>
    </row>
    <row r="222" spans="2:6" ht="24" customHeight="1">
      <c r="B222" s="323" t="s">
        <v>99</v>
      </c>
      <c r="C222" s="351"/>
      <c r="D222" s="351" t="s">
        <v>98</v>
      </c>
      <c r="E222" s="353"/>
      <c r="F222" s="458">
        <f>SUM(F223)</f>
        <v>335</v>
      </c>
    </row>
    <row r="223" spans="2:6" ht="31.5" customHeight="1">
      <c r="B223" s="323" t="s">
        <v>677</v>
      </c>
      <c r="C223" s="351" t="s">
        <v>506</v>
      </c>
      <c r="D223" s="351" t="s">
        <v>98</v>
      </c>
      <c r="E223" s="353"/>
      <c r="F223" s="354">
        <f>SUM(F224)</f>
        <v>335</v>
      </c>
    </row>
    <row r="224" spans="2:6" ht="25.5" customHeight="1">
      <c r="B224" s="324" t="s">
        <v>385</v>
      </c>
      <c r="C224" s="353" t="s">
        <v>767</v>
      </c>
      <c r="D224" s="353" t="s">
        <v>98</v>
      </c>
      <c r="E224" s="353"/>
      <c r="F224" s="354">
        <v>335</v>
      </c>
    </row>
    <row r="225" spans="2:6" ht="21" customHeight="1">
      <c r="B225" s="264" t="s">
        <v>52</v>
      </c>
      <c r="C225" s="351" t="s">
        <v>508</v>
      </c>
      <c r="D225" s="351" t="s">
        <v>600</v>
      </c>
      <c r="E225" s="351"/>
      <c r="F225" s="458">
        <f>F226</f>
        <v>3000</v>
      </c>
    </row>
    <row r="226" spans="2:6" ht="24.75" customHeight="1">
      <c r="B226" s="163" t="s">
        <v>601</v>
      </c>
      <c r="C226" s="353" t="s">
        <v>509</v>
      </c>
      <c r="D226" s="353" t="s">
        <v>600</v>
      </c>
      <c r="E226" s="353"/>
      <c r="F226" s="354">
        <v>3000</v>
      </c>
    </row>
    <row r="227" spans="2:6" ht="36.75" customHeight="1">
      <c r="B227" s="325" t="s">
        <v>436</v>
      </c>
      <c r="C227" s="351" t="s">
        <v>645</v>
      </c>
      <c r="D227" s="351" t="s">
        <v>606</v>
      </c>
      <c r="E227" s="351"/>
      <c r="F227" s="458">
        <f>SUM(F228)</f>
        <v>2749</v>
      </c>
    </row>
    <row r="228" spans="2:6" ht="22.5" customHeight="1">
      <c r="B228" s="307" t="s">
        <v>208</v>
      </c>
      <c r="C228" s="353" t="s">
        <v>645</v>
      </c>
      <c r="D228" s="353" t="s">
        <v>606</v>
      </c>
      <c r="E228" s="353" t="s">
        <v>209</v>
      </c>
      <c r="F228" s="354">
        <v>2749</v>
      </c>
    </row>
    <row r="229" spans="2:6" ht="24" customHeight="1">
      <c r="B229" s="264" t="s">
        <v>569</v>
      </c>
      <c r="C229" s="351" t="s">
        <v>667</v>
      </c>
      <c r="D229" s="351" t="s">
        <v>625</v>
      </c>
      <c r="E229" s="351"/>
      <c r="F229" s="458">
        <f>SUM(F230)</f>
        <v>2700</v>
      </c>
    </row>
    <row r="230" spans="2:6" ht="34.5" customHeight="1">
      <c r="B230" s="163" t="s">
        <v>383</v>
      </c>
      <c r="C230" s="353" t="s">
        <v>668</v>
      </c>
      <c r="D230" s="353" t="s">
        <v>625</v>
      </c>
      <c r="E230" s="353" t="s">
        <v>207</v>
      </c>
      <c r="F230" s="354">
        <v>2700</v>
      </c>
    </row>
    <row r="231" spans="2:6" ht="27" hidden="1" customHeight="1">
      <c r="B231" s="313" t="s">
        <v>234</v>
      </c>
      <c r="C231" s="351" t="s">
        <v>670</v>
      </c>
      <c r="D231" s="351" t="s">
        <v>624</v>
      </c>
      <c r="E231" s="351"/>
      <c r="F231" s="458">
        <f>SUM(F232)</f>
        <v>0</v>
      </c>
    </row>
    <row r="232" spans="2:6" ht="28.5" hidden="1" customHeight="1">
      <c r="B232" s="310" t="s">
        <v>561</v>
      </c>
      <c r="C232" s="353" t="s">
        <v>670</v>
      </c>
      <c r="D232" s="353" t="s">
        <v>624</v>
      </c>
      <c r="E232" s="353" t="s">
        <v>204</v>
      </c>
      <c r="F232" s="354">
        <v>0</v>
      </c>
    </row>
    <row r="233" spans="2:6" ht="47.25" customHeight="1">
      <c r="B233" s="325" t="s">
        <v>354</v>
      </c>
      <c r="C233" s="351"/>
      <c r="D233" s="351" t="s">
        <v>353</v>
      </c>
      <c r="E233" s="351"/>
      <c r="F233" s="458">
        <f>SUM(F234)+F246</f>
        <v>34534.9</v>
      </c>
    </row>
    <row r="234" spans="2:6" ht="41.25" customHeight="1">
      <c r="B234" s="313" t="s">
        <v>550</v>
      </c>
      <c r="C234" s="351"/>
      <c r="D234" s="351" t="s">
        <v>235</v>
      </c>
      <c r="E234" s="351"/>
      <c r="F234" s="458">
        <f>F235</f>
        <v>34534.9</v>
      </c>
    </row>
    <row r="235" spans="2:6" ht="22.5" customHeight="1">
      <c r="B235" s="264" t="s">
        <v>24</v>
      </c>
      <c r="C235" s="351" t="s">
        <v>507</v>
      </c>
      <c r="D235" s="351" t="s">
        <v>235</v>
      </c>
      <c r="E235" s="351"/>
      <c r="F235" s="458">
        <f>SUM(F236,F241)</f>
        <v>34534.9</v>
      </c>
    </row>
    <row r="236" spans="2:6" ht="24.75" customHeight="1">
      <c r="B236" s="325" t="s">
        <v>192</v>
      </c>
      <c r="C236" s="351" t="s">
        <v>525</v>
      </c>
      <c r="D236" s="351" t="s">
        <v>235</v>
      </c>
      <c r="E236" s="351"/>
      <c r="F236" s="458">
        <f>SUM(F237,F239)</f>
        <v>23910.9</v>
      </c>
    </row>
    <row r="237" spans="2:6" ht="42" customHeight="1">
      <c r="B237" s="334" t="s">
        <v>195</v>
      </c>
      <c r="C237" s="353" t="s">
        <v>756</v>
      </c>
      <c r="D237" s="353" t="s">
        <v>235</v>
      </c>
      <c r="E237" s="353"/>
      <c r="F237" s="354">
        <f>SUM(F238)</f>
        <v>2043.9</v>
      </c>
    </row>
    <row r="238" spans="2:6" ht="32.25" customHeight="1">
      <c r="B238" s="334" t="s">
        <v>610</v>
      </c>
      <c r="C238" s="353" t="s">
        <v>756</v>
      </c>
      <c r="D238" s="353" t="s">
        <v>235</v>
      </c>
      <c r="E238" s="353" t="s">
        <v>609</v>
      </c>
      <c r="F238" s="354">
        <v>2043.9</v>
      </c>
    </row>
    <row r="239" spans="2:6" ht="41.25" customHeight="1">
      <c r="B239" s="334" t="s">
        <v>196</v>
      </c>
      <c r="C239" s="358" t="s">
        <v>671</v>
      </c>
      <c r="D239" s="358" t="s">
        <v>235</v>
      </c>
      <c r="E239" s="358"/>
      <c r="F239" s="354">
        <f>SUM(F240)</f>
        <v>21867</v>
      </c>
    </row>
    <row r="240" spans="2:6" ht="23.25" customHeight="1">
      <c r="B240" s="334" t="s">
        <v>610</v>
      </c>
      <c r="C240" s="358" t="s">
        <v>671</v>
      </c>
      <c r="D240" s="358" t="s">
        <v>235</v>
      </c>
      <c r="E240" s="358" t="s">
        <v>609</v>
      </c>
      <c r="F240" s="463">
        <v>21867</v>
      </c>
    </row>
    <row r="241" spans="2:6" ht="27" customHeight="1">
      <c r="B241" s="325" t="s">
        <v>198</v>
      </c>
      <c r="C241" s="351" t="s">
        <v>646</v>
      </c>
      <c r="D241" s="351" t="s">
        <v>235</v>
      </c>
      <c r="E241" s="351"/>
      <c r="F241" s="458">
        <f>SUM(F242,F244)</f>
        <v>10624</v>
      </c>
    </row>
    <row r="242" spans="2:6" ht="37.5" customHeight="1">
      <c r="B242" s="334" t="s">
        <v>194</v>
      </c>
      <c r="C242" s="353" t="s">
        <v>757</v>
      </c>
      <c r="D242" s="353" t="s">
        <v>235</v>
      </c>
      <c r="E242" s="353"/>
      <c r="F242" s="354">
        <f>SUM(F243)</f>
        <v>2491</v>
      </c>
    </row>
    <row r="243" spans="2:6" ht="29.25" customHeight="1">
      <c r="B243" s="334" t="s">
        <v>610</v>
      </c>
      <c r="C243" s="353" t="s">
        <v>757</v>
      </c>
      <c r="D243" s="353" t="s">
        <v>235</v>
      </c>
      <c r="E243" s="353" t="s">
        <v>609</v>
      </c>
      <c r="F243" s="354">
        <v>2491</v>
      </c>
    </row>
    <row r="244" spans="2:6" ht="34.5" customHeight="1">
      <c r="B244" s="334" t="s">
        <v>435</v>
      </c>
      <c r="C244" s="358" t="s">
        <v>672</v>
      </c>
      <c r="D244" s="358" t="s">
        <v>235</v>
      </c>
      <c r="E244" s="358"/>
      <c r="F244" s="354">
        <f>SUM(F245)</f>
        <v>8133</v>
      </c>
    </row>
    <row r="245" spans="2:6" ht="27.75" customHeight="1">
      <c r="B245" s="334" t="s">
        <v>610</v>
      </c>
      <c r="C245" s="358" t="s">
        <v>672</v>
      </c>
      <c r="D245" s="358" t="s">
        <v>235</v>
      </c>
      <c r="E245" s="358" t="s">
        <v>609</v>
      </c>
      <c r="F245" s="463">
        <v>8133</v>
      </c>
    </row>
    <row r="246" spans="2:6" ht="24" customHeight="1">
      <c r="B246" s="336" t="s">
        <v>1225</v>
      </c>
      <c r="C246" s="355" t="s">
        <v>1221</v>
      </c>
      <c r="D246" s="355" t="s">
        <v>1224</v>
      </c>
      <c r="E246" s="347"/>
      <c r="F246" s="464">
        <f>F247</f>
        <v>0</v>
      </c>
    </row>
    <row r="247" spans="2:6" ht="31.5" customHeight="1">
      <c r="B247" s="337" t="s">
        <v>1226</v>
      </c>
      <c r="C247" s="358" t="s">
        <v>1221</v>
      </c>
      <c r="D247" s="358" t="s">
        <v>1224</v>
      </c>
      <c r="E247" s="358" t="s">
        <v>1227</v>
      </c>
      <c r="F247" s="459">
        <v>0</v>
      </c>
    </row>
  </sheetData>
  <mergeCells count="4">
    <mergeCell ref="B2:F2"/>
    <mergeCell ref="B6:F6"/>
    <mergeCell ref="C3:F3"/>
    <mergeCell ref="D4:F4"/>
  </mergeCells>
  <phoneticPr fontId="4" type="noConversion"/>
  <pageMargins left="0.39370078740157483" right="0" top="0.59055118110236227" bottom="0" header="0.51181102362204722" footer="0.51181102362204722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47"/>
  <sheetViews>
    <sheetView topLeftCell="A233" workbookViewId="0">
      <selection activeCell="F183" sqref="F183"/>
    </sheetView>
  </sheetViews>
  <sheetFormatPr defaultRowHeight="14.25"/>
  <cols>
    <col min="1" max="1" width="47.85546875" style="468" customWidth="1"/>
    <col min="2" max="2" width="13.7109375" style="317" customWidth="1"/>
    <col min="3" max="3" width="9.7109375" style="365" customWidth="1"/>
    <col min="4" max="4" width="9.5703125" style="317" customWidth="1"/>
    <col min="5" max="6" width="13" style="390" customWidth="1"/>
  </cols>
  <sheetData>
    <row r="2" spans="1:6" ht="12.75">
      <c r="A2" s="523" t="s">
        <v>1022</v>
      </c>
      <c r="B2" s="523"/>
      <c r="C2" s="523"/>
      <c r="D2" s="523"/>
      <c r="E2" s="523"/>
      <c r="F2" s="525"/>
    </row>
    <row r="3" spans="1:6" ht="51.75" customHeight="1">
      <c r="A3" s="465"/>
      <c r="B3" s="516" t="s">
        <v>1000</v>
      </c>
      <c r="C3" s="516"/>
      <c r="D3" s="516"/>
      <c r="E3" s="528"/>
      <c r="F3" s="525"/>
    </row>
    <row r="4" spans="1:6" ht="17.25" customHeight="1">
      <c r="A4" s="466"/>
      <c r="B4" s="424"/>
      <c r="C4" s="516"/>
      <c r="D4" s="516"/>
      <c r="E4" s="516"/>
      <c r="F4" s="516"/>
    </row>
    <row r="5" spans="1:6" ht="25.5" customHeight="1">
      <c r="A5" s="466"/>
      <c r="B5" s="424"/>
      <c r="C5" s="441"/>
      <c r="D5" s="439"/>
      <c r="E5" s="522" t="s">
        <v>1021</v>
      </c>
      <c r="F5" s="522"/>
    </row>
    <row r="6" spans="1:6" ht="68.25" customHeight="1">
      <c r="A6" s="537" t="s">
        <v>1307</v>
      </c>
      <c r="B6" s="537"/>
      <c r="C6" s="537"/>
      <c r="D6" s="537"/>
      <c r="E6" s="537"/>
      <c r="F6" s="538"/>
    </row>
    <row r="7" spans="1:6" ht="20.25" customHeight="1">
      <c r="A7" s="467"/>
      <c r="B7" s="319"/>
      <c r="C7" s="440"/>
      <c r="D7" s="319"/>
      <c r="E7" s="426" t="s">
        <v>573</v>
      </c>
      <c r="F7" s="426" t="s">
        <v>573</v>
      </c>
    </row>
    <row r="8" spans="1:6" ht="33" customHeight="1">
      <c r="A8" s="320" t="s">
        <v>334</v>
      </c>
      <c r="B8" s="320" t="s">
        <v>420</v>
      </c>
      <c r="C8" s="368" t="s">
        <v>300</v>
      </c>
      <c r="D8" s="320" t="s">
        <v>301</v>
      </c>
      <c r="E8" s="427" t="s">
        <v>1002</v>
      </c>
      <c r="F8" s="427" t="s">
        <v>1002</v>
      </c>
    </row>
    <row r="9" spans="1:6" ht="32.25" customHeight="1">
      <c r="A9" s="264" t="s">
        <v>759</v>
      </c>
      <c r="B9" s="320"/>
      <c r="C9" s="368"/>
      <c r="D9" s="320"/>
      <c r="E9" s="371">
        <f>SUM(E194,E195,E219)</f>
        <v>658455.10000000009</v>
      </c>
      <c r="F9" s="371">
        <f>SUM(F194,F195,F219)</f>
        <v>647253.50000000012</v>
      </c>
    </row>
    <row r="10" spans="1:6" ht="45.75" customHeight="1">
      <c r="A10" s="325" t="s">
        <v>1279</v>
      </c>
      <c r="B10" s="351" t="s">
        <v>521</v>
      </c>
      <c r="C10" s="372"/>
      <c r="D10" s="351"/>
      <c r="E10" s="371">
        <f>E11</f>
        <v>9650</v>
      </c>
      <c r="F10" s="371">
        <f>F11</f>
        <v>9650</v>
      </c>
    </row>
    <row r="11" spans="1:6" ht="33.75" customHeight="1">
      <c r="A11" s="163" t="s">
        <v>276</v>
      </c>
      <c r="B11" s="353" t="s">
        <v>1020</v>
      </c>
      <c r="C11" s="373" t="s">
        <v>486</v>
      </c>
      <c r="D11" s="353"/>
      <c r="E11" s="374">
        <f>E12+E14+E17+E19+E21</f>
        <v>9650</v>
      </c>
      <c r="F11" s="374">
        <f>F12+F14+F17+F19+F21</f>
        <v>9650</v>
      </c>
    </row>
    <row r="12" spans="1:6" ht="36.75" customHeight="1">
      <c r="A12" s="163" t="s">
        <v>547</v>
      </c>
      <c r="B12" s="353" t="s">
        <v>822</v>
      </c>
      <c r="C12" s="373" t="s">
        <v>603</v>
      </c>
      <c r="D12" s="353"/>
      <c r="E12" s="374">
        <f>SUM(E13)</f>
        <v>5650</v>
      </c>
      <c r="F12" s="374">
        <f>SUM(F13)</f>
        <v>5650</v>
      </c>
    </row>
    <row r="13" spans="1:6" ht="30" customHeight="1">
      <c r="A13" s="163" t="s">
        <v>316</v>
      </c>
      <c r="B13" s="353" t="s">
        <v>822</v>
      </c>
      <c r="C13" s="373" t="s">
        <v>603</v>
      </c>
      <c r="D13" s="353" t="s">
        <v>315</v>
      </c>
      <c r="E13" s="374">
        <v>5650</v>
      </c>
      <c r="F13" s="374">
        <v>5650</v>
      </c>
    </row>
    <row r="14" spans="1:6" ht="26.25" customHeight="1">
      <c r="A14" s="307" t="s">
        <v>536</v>
      </c>
      <c r="B14" s="353" t="s">
        <v>727</v>
      </c>
      <c r="C14" s="373"/>
      <c r="D14" s="353"/>
      <c r="E14" s="374">
        <f>E15</f>
        <v>800</v>
      </c>
      <c r="F14" s="374">
        <f>F15</f>
        <v>800</v>
      </c>
    </row>
    <row r="15" spans="1:6" ht="22.5" customHeight="1">
      <c r="A15" s="163" t="s">
        <v>173</v>
      </c>
      <c r="B15" s="353" t="s">
        <v>727</v>
      </c>
      <c r="C15" s="373" t="s">
        <v>622</v>
      </c>
      <c r="D15" s="353"/>
      <c r="E15" s="374">
        <f>E16</f>
        <v>800</v>
      </c>
      <c r="F15" s="374">
        <f>F16</f>
        <v>800</v>
      </c>
    </row>
    <row r="16" spans="1:6" ht="21" customHeight="1">
      <c r="A16" s="267" t="s">
        <v>422</v>
      </c>
      <c r="B16" s="353" t="s">
        <v>727</v>
      </c>
      <c r="C16" s="373" t="s">
        <v>622</v>
      </c>
      <c r="D16" s="353" t="s">
        <v>421</v>
      </c>
      <c r="E16" s="374">
        <v>800</v>
      </c>
      <c r="F16" s="374">
        <v>800</v>
      </c>
    </row>
    <row r="17" spans="1:6" ht="34.5" customHeight="1">
      <c r="A17" s="163" t="s">
        <v>537</v>
      </c>
      <c r="B17" s="353" t="s">
        <v>728</v>
      </c>
      <c r="C17" s="373"/>
      <c r="D17" s="353"/>
      <c r="E17" s="374">
        <f>SUM(E18)</f>
        <v>2600</v>
      </c>
      <c r="F17" s="374">
        <f>SUM(F18)</f>
        <v>2600</v>
      </c>
    </row>
    <row r="18" spans="1:6" ht="32.25" customHeight="1">
      <c r="A18" s="330" t="s">
        <v>554</v>
      </c>
      <c r="B18" s="353" t="s">
        <v>728</v>
      </c>
      <c r="C18" s="373" t="s">
        <v>622</v>
      </c>
      <c r="D18" s="353" t="s">
        <v>579</v>
      </c>
      <c r="E18" s="374">
        <v>2600</v>
      </c>
      <c r="F18" s="374">
        <v>2600</v>
      </c>
    </row>
    <row r="19" spans="1:6" ht="24.75" customHeight="1">
      <c r="A19" s="331" t="s">
        <v>831</v>
      </c>
      <c r="B19" s="353" t="s">
        <v>829</v>
      </c>
      <c r="C19" s="373" t="s">
        <v>622</v>
      </c>
      <c r="D19" s="353"/>
      <c r="E19" s="374">
        <v>100</v>
      </c>
      <c r="F19" s="374">
        <v>100</v>
      </c>
    </row>
    <row r="20" spans="1:6" ht="27.75" customHeight="1">
      <c r="A20" s="267" t="s">
        <v>422</v>
      </c>
      <c r="B20" s="353" t="s">
        <v>829</v>
      </c>
      <c r="C20" s="373" t="s">
        <v>622</v>
      </c>
      <c r="D20" s="353" t="s">
        <v>421</v>
      </c>
      <c r="E20" s="374">
        <v>100</v>
      </c>
      <c r="F20" s="374">
        <v>100</v>
      </c>
    </row>
    <row r="21" spans="1:6" ht="27.75" customHeight="1">
      <c r="A21" s="331" t="s">
        <v>1153</v>
      </c>
      <c r="B21" s="353" t="s">
        <v>1152</v>
      </c>
      <c r="C21" s="373" t="s">
        <v>622</v>
      </c>
      <c r="D21" s="353"/>
      <c r="E21" s="374">
        <f>E22</f>
        <v>500</v>
      </c>
      <c r="F21" s="374">
        <f>F22</f>
        <v>500</v>
      </c>
    </row>
    <row r="22" spans="1:6" ht="54" customHeight="1">
      <c r="A22" s="267" t="s">
        <v>422</v>
      </c>
      <c r="B22" s="353" t="s">
        <v>1152</v>
      </c>
      <c r="C22" s="373" t="s">
        <v>622</v>
      </c>
      <c r="D22" s="353" t="s">
        <v>421</v>
      </c>
      <c r="E22" s="374">
        <v>500</v>
      </c>
      <c r="F22" s="374">
        <v>500</v>
      </c>
    </row>
    <row r="23" spans="1:6" ht="26.25" customHeight="1">
      <c r="A23" s="328" t="s">
        <v>1280</v>
      </c>
      <c r="B23" s="351" t="s">
        <v>518</v>
      </c>
      <c r="C23" s="382" t="s">
        <v>602</v>
      </c>
      <c r="D23" s="351"/>
      <c r="E23" s="371">
        <f>E24</f>
        <v>100</v>
      </c>
      <c r="F23" s="371">
        <f>F24</f>
        <v>100</v>
      </c>
    </row>
    <row r="24" spans="1:6" ht="33.75" customHeight="1">
      <c r="A24" s="163" t="s">
        <v>705</v>
      </c>
      <c r="B24" s="353" t="s">
        <v>706</v>
      </c>
      <c r="C24" s="375"/>
      <c r="D24" s="353"/>
      <c r="E24" s="374">
        <f>E25</f>
        <v>100</v>
      </c>
      <c r="F24" s="374">
        <f>F25</f>
        <v>100</v>
      </c>
    </row>
    <row r="25" spans="1:6" ht="36.75" customHeight="1">
      <c r="A25" s="267" t="s">
        <v>12</v>
      </c>
      <c r="B25" s="353" t="s">
        <v>749</v>
      </c>
      <c r="C25" s="375"/>
      <c r="D25" s="353"/>
      <c r="E25" s="374">
        <v>100</v>
      </c>
      <c r="F25" s="374">
        <v>100</v>
      </c>
    </row>
    <row r="26" spans="1:6" ht="42" customHeight="1">
      <c r="A26" s="322" t="s">
        <v>1281</v>
      </c>
      <c r="B26" s="351" t="s">
        <v>648</v>
      </c>
      <c r="C26" s="372"/>
      <c r="D26" s="353"/>
      <c r="E26" s="371">
        <f>SUM(E27,E32)</f>
        <v>64638.6</v>
      </c>
      <c r="F26" s="371">
        <f>SUM(F27,F32)</f>
        <v>60933.599999999999</v>
      </c>
    </row>
    <row r="27" spans="1:6" ht="36.75" customHeight="1">
      <c r="A27" s="322" t="s">
        <v>13</v>
      </c>
      <c r="B27" s="351" t="s">
        <v>649</v>
      </c>
      <c r="C27" s="372"/>
      <c r="D27" s="351"/>
      <c r="E27" s="371">
        <f>SUM(E29)</f>
        <v>18000</v>
      </c>
      <c r="F27" s="371">
        <f>SUM(F29)</f>
        <v>18000</v>
      </c>
    </row>
    <row r="28" spans="1:6" ht="35.25" customHeight="1">
      <c r="A28" s="329" t="s">
        <v>745</v>
      </c>
      <c r="B28" s="353" t="s">
        <v>746</v>
      </c>
      <c r="C28" s="372"/>
      <c r="D28" s="351"/>
      <c r="E28" s="374">
        <f>SUM(E29)</f>
        <v>18000</v>
      </c>
      <c r="F28" s="374">
        <f>SUM(F29)</f>
        <v>18000</v>
      </c>
    </row>
    <row r="29" spans="1:6" ht="31.5" customHeight="1">
      <c r="A29" s="267" t="s">
        <v>14</v>
      </c>
      <c r="B29" s="353" t="s">
        <v>747</v>
      </c>
      <c r="C29" s="373"/>
      <c r="D29" s="353"/>
      <c r="E29" s="374">
        <f>E30</f>
        <v>18000</v>
      </c>
      <c r="F29" s="374">
        <f>F30</f>
        <v>18000</v>
      </c>
    </row>
    <row r="30" spans="1:6" ht="18.75" customHeight="1">
      <c r="A30" s="307" t="s">
        <v>348</v>
      </c>
      <c r="B30" s="353" t="s">
        <v>747</v>
      </c>
      <c r="C30" s="373" t="s">
        <v>347</v>
      </c>
      <c r="D30" s="353"/>
      <c r="E30" s="374">
        <f>E31</f>
        <v>18000</v>
      </c>
      <c r="F30" s="374">
        <f>F31</f>
        <v>18000</v>
      </c>
    </row>
    <row r="31" spans="1:6" ht="42.75" customHeight="1">
      <c r="A31" s="267" t="s">
        <v>567</v>
      </c>
      <c r="B31" s="353" t="s">
        <v>747</v>
      </c>
      <c r="C31" s="373" t="s">
        <v>780</v>
      </c>
      <c r="D31" s="353" t="s">
        <v>893</v>
      </c>
      <c r="E31" s="374">
        <v>18000</v>
      </c>
      <c r="F31" s="374">
        <v>18000</v>
      </c>
    </row>
    <row r="32" spans="1:6" ht="40.5" customHeight="1">
      <c r="A32" s="322" t="s">
        <v>56</v>
      </c>
      <c r="B32" s="351" t="s">
        <v>675</v>
      </c>
      <c r="C32" s="372"/>
      <c r="D32" s="351"/>
      <c r="E32" s="371">
        <f>E33+E43+E47+E53+E56</f>
        <v>46638.6</v>
      </c>
      <c r="F32" s="371">
        <f>F33+F43+F47+F53+F56</f>
        <v>42933.599999999999</v>
      </c>
    </row>
    <row r="33" spans="1:6" ht="27.75" customHeight="1">
      <c r="A33" s="267" t="s">
        <v>847</v>
      </c>
      <c r="B33" s="353" t="s">
        <v>736</v>
      </c>
      <c r="C33" s="373"/>
      <c r="D33" s="353"/>
      <c r="E33" s="371">
        <f>SUM(E34)</f>
        <v>19415.599999999999</v>
      </c>
      <c r="F33" s="371">
        <f>SUM(F34)</f>
        <v>17415.599999999999</v>
      </c>
    </row>
    <row r="34" spans="1:6" ht="51" customHeight="1">
      <c r="A34" s="163" t="s">
        <v>230</v>
      </c>
      <c r="B34" s="353" t="s">
        <v>736</v>
      </c>
      <c r="C34" s="373" t="s">
        <v>231</v>
      </c>
      <c r="D34" s="353"/>
      <c r="E34" s="374">
        <f>E35+E37</f>
        <v>19415.599999999999</v>
      </c>
      <c r="F34" s="374">
        <f>F35+F37</f>
        <v>17415.599999999999</v>
      </c>
    </row>
    <row r="35" spans="1:6" ht="36" customHeight="1">
      <c r="A35" s="329" t="s">
        <v>546</v>
      </c>
      <c r="B35" s="353" t="s">
        <v>743</v>
      </c>
      <c r="C35" s="373" t="s">
        <v>232</v>
      </c>
      <c r="D35" s="353"/>
      <c r="E35" s="374">
        <f>SUM(E36)</f>
        <v>14000</v>
      </c>
      <c r="F35" s="374">
        <f>SUM(F36)</f>
        <v>12000</v>
      </c>
    </row>
    <row r="36" spans="1:6" ht="24.75" customHeight="1">
      <c r="A36" s="267" t="s">
        <v>313</v>
      </c>
      <c r="B36" s="353" t="s">
        <v>743</v>
      </c>
      <c r="C36" s="373" t="s">
        <v>232</v>
      </c>
      <c r="D36" s="353" t="s">
        <v>893</v>
      </c>
      <c r="E36" s="389">
        <v>14000</v>
      </c>
      <c r="F36" s="389">
        <v>12000</v>
      </c>
    </row>
    <row r="37" spans="1:6" ht="28.5" customHeight="1">
      <c r="A37" s="163" t="s">
        <v>565</v>
      </c>
      <c r="B37" s="353" t="s">
        <v>744</v>
      </c>
      <c r="C37" s="373" t="s">
        <v>232</v>
      </c>
      <c r="D37" s="353"/>
      <c r="E37" s="374">
        <f>E38+E39+E40+E41+E42</f>
        <v>5415.6</v>
      </c>
      <c r="F37" s="374">
        <f>F38+F39+F40+F41+F42</f>
        <v>5415.6</v>
      </c>
    </row>
    <row r="38" spans="1:6" ht="24.75" customHeight="1">
      <c r="A38" s="267" t="s">
        <v>313</v>
      </c>
      <c r="B38" s="353" t="s">
        <v>744</v>
      </c>
      <c r="C38" s="373" t="s">
        <v>232</v>
      </c>
      <c r="D38" s="353" t="s">
        <v>893</v>
      </c>
      <c r="E38" s="374">
        <v>5100</v>
      </c>
      <c r="F38" s="374">
        <v>5100</v>
      </c>
    </row>
    <row r="39" spans="1:6" ht="27.75" customHeight="1">
      <c r="A39" s="267" t="s">
        <v>1196</v>
      </c>
      <c r="B39" s="353" t="s">
        <v>1178</v>
      </c>
      <c r="C39" s="375" t="s">
        <v>232</v>
      </c>
      <c r="D39" s="353" t="s">
        <v>1138</v>
      </c>
      <c r="E39" s="389">
        <v>315.60000000000002</v>
      </c>
      <c r="F39" s="384">
        <v>315.60000000000002</v>
      </c>
    </row>
    <row r="40" spans="1:6" ht="20.100000000000001" hidden="1" customHeight="1">
      <c r="A40" s="267" t="s">
        <v>1136</v>
      </c>
      <c r="B40" s="353" t="s">
        <v>1139</v>
      </c>
      <c r="C40" s="373" t="s">
        <v>232</v>
      </c>
      <c r="D40" s="353" t="s">
        <v>1138</v>
      </c>
      <c r="E40" s="374"/>
      <c r="F40" s="374"/>
    </row>
    <row r="41" spans="1:6" ht="20.100000000000001" hidden="1" customHeight="1">
      <c r="A41" s="267" t="s">
        <v>1196</v>
      </c>
      <c r="B41" s="353" t="s">
        <v>1188</v>
      </c>
      <c r="C41" s="373" t="s">
        <v>232</v>
      </c>
      <c r="D41" s="353" t="s">
        <v>1138</v>
      </c>
      <c r="E41" s="374"/>
      <c r="F41" s="374"/>
    </row>
    <row r="42" spans="1:6" ht="27.75" hidden="1" customHeight="1">
      <c r="A42" s="267" t="s">
        <v>1136</v>
      </c>
      <c r="B42" s="353" t="s">
        <v>1189</v>
      </c>
      <c r="C42" s="373" t="s">
        <v>232</v>
      </c>
      <c r="D42" s="353" t="s">
        <v>1138</v>
      </c>
      <c r="E42" s="374"/>
      <c r="F42" s="374"/>
    </row>
    <row r="43" spans="1:6" ht="24.75" customHeight="1">
      <c r="A43" s="267" t="s">
        <v>848</v>
      </c>
      <c r="B43" s="353" t="s">
        <v>750</v>
      </c>
      <c r="C43" s="373"/>
      <c r="D43" s="353"/>
      <c r="E43" s="371">
        <f>SUM(E46)</f>
        <v>4800</v>
      </c>
      <c r="F43" s="371">
        <f>SUM(F46)</f>
        <v>4800</v>
      </c>
    </row>
    <row r="44" spans="1:6" ht="25.5" customHeight="1">
      <c r="A44" s="163" t="s">
        <v>230</v>
      </c>
      <c r="B44" s="353" t="s">
        <v>750</v>
      </c>
      <c r="C44" s="373" t="s">
        <v>231</v>
      </c>
      <c r="D44" s="353"/>
      <c r="E44" s="374">
        <f>E45</f>
        <v>4800</v>
      </c>
      <c r="F44" s="374">
        <f>F45</f>
        <v>4800</v>
      </c>
    </row>
    <row r="45" spans="1:6" ht="26.25" customHeight="1">
      <c r="A45" s="163" t="s">
        <v>565</v>
      </c>
      <c r="B45" s="353" t="s">
        <v>750</v>
      </c>
      <c r="C45" s="373" t="s">
        <v>232</v>
      </c>
      <c r="D45" s="353"/>
      <c r="E45" s="374">
        <f>E46</f>
        <v>4800</v>
      </c>
      <c r="F45" s="374">
        <f>F46</f>
        <v>4800</v>
      </c>
    </row>
    <row r="46" spans="1:6" ht="28.5" customHeight="1">
      <c r="A46" s="267" t="s">
        <v>313</v>
      </c>
      <c r="B46" s="353" t="s">
        <v>750</v>
      </c>
      <c r="C46" s="373" t="s">
        <v>232</v>
      </c>
      <c r="D46" s="353" t="s">
        <v>893</v>
      </c>
      <c r="E46" s="374">
        <v>4800</v>
      </c>
      <c r="F46" s="374">
        <v>4800</v>
      </c>
    </row>
    <row r="47" spans="1:6" ht="33.75" customHeight="1">
      <c r="A47" s="267" t="s">
        <v>849</v>
      </c>
      <c r="B47" s="353" t="s">
        <v>739</v>
      </c>
      <c r="C47" s="373"/>
      <c r="D47" s="353"/>
      <c r="E47" s="371">
        <f>E48</f>
        <v>15600</v>
      </c>
      <c r="F47" s="371">
        <f>F48</f>
        <v>15600</v>
      </c>
    </row>
    <row r="48" spans="1:6" ht="33" customHeight="1">
      <c r="A48" s="163" t="s">
        <v>230</v>
      </c>
      <c r="B48" s="353" t="s">
        <v>739</v>
      </c>
      <c r="C48" s="373" t="s">
        <v>231</v>
      </c>
      <c r="D48" s="353"/>
      <c r="E48" s="374">
        <f>E49</f>
        <v>15600</v>
      </c>
      <c r="F48" s="374">
        <f>F49</f>
        <v>15600</v>
      </c>
    </row>
    <row r="49" spans="1:6" ht="38.25" customHeight="1">
      <c r="A49" s="163" t="s">
        <v>565</v>
      </c>
      <c r="B49" s="353" t="s">
        <v>739</v>
      </c>
      <c r="C49" s="373" t="s">
        <v>232</v>
      </c>
      <c r="D49" s="353"/>
      <c r="E49" s="374">
        <f>E50+E51+E52</f>
        <v>15600</v>
      </c>
      <c r="F49" s="374">
        <f>F50+F51+F52</f>
        <v>15600</v>
      </c>
    </row>
    <row r="50" spans="1:6" ht="39" customHeight="1">
      <c r="A50" s="267" t="s">
        <v>313</v>
      </c>
      <c r="B50" s="353" t="s">
        <v>739</v>
      </c>
      <c r="C50" s="373" t="s">
        <v>232</v>
      </c>
      <c r="D50" s="353" t="s">
        <v>893</v>
      </c>
      <c r="E50" s="374">
        <v>15600</v>
      </c>
      <c r="F50" s="374">
        <v>15600</v>
      </c>
    </row>
    <row r="51" spans="1:6" ht="25.5" hidden="1" customHeight="1">
      <c r="A51" s="267" t="s">
        <v>1196</v>
      </c>
      <c r="B51" s="353" t="s">
        <v>1179</v>
      </c>
      <c r="C51" s="373" t="s">
        <v>232</v>
      </c>
      <c r="D51" s="353" t="s">
        <v>1138</v>
      </c>
      <c r="E51" s="374"/>
      <c r="F51" s="374"/>
    </row>
    <row r="52" spans="1:6" ht="54.75" hidden="1" customHeight="1">
      <c r="A52" s="267" t="s">
        <v>1136</v>
      </c>
      <c r="B52" s="353" t="s">
        <v>1137</v>
      </c>
      <c r="C52" s="373" t="s">
        <v>232</v>
      </c>
      <c r="D52" s="353" t="s">
        <v>1138</v>
      </c>
      <c r="E52" s="374"/>
      <c r="F52" s="374"/>
    </row>
    <row r="53" spans="1:6" ht="39.75" customHeight="1">
      <c r="A53" s="264" t="s">
        <v>909</v>
      </c>
      <c r="B53" s="351" t="s">
        <v>910</v>
      </c>
      <c r="C53" s="372" t="s">
        <v>233</v>
      </c>
      <c r="D53" s="351"/>
      <c r="E53" s="371">
        <f>E54</f>
        <v>5118</v>
      </c>
      <c r="F53" s="371">
        <f>F54</f>
        <v>5118</v>
      </c>
    </row>
    <row r="54" spans="1:6" ht="37.5" customHeight="1">
      <c r="A54" s="267" t="s">
        <v>911</v>
      </c>
      <c r="B54" s="353" t="s">
        <v>910</v>
      </c>
      <c r="C54" s="373" t="s">
        <v>233</v>
      </c>
      <c r="D54" s="353"/>
      <c r="E54" s="374">
        <f>E55</f>
        <v>5118</v>
      </c>
      <c r="F54" s="374">
        <f>F55</f>
        <v>5118</v>
      </c>
    </row>
    <row r="55" spans="1:6" ht="29.25" customHeight="1">
      <c r="A55" s="267" t="s">
        <v>313</v>
      </c>
      <c r="B55" s="353" t="s">
        <v>910</v>
      </c>
      <c r="C55" s="373" t="s">
        <v>233</v>
      </c>
      <c r="D55" s="353" t="s">
        <v>893</v>
      </c>
      <c r="E55" s="374">
        <v>5118</v>
      </c>
      <c r="F55" s="374">
        <v>5118</v>
      </c>
    </row>
    <row r="56" spans="1:6" ht="43.5" customHeight="1">
      <c r="A56" s="322" t="s">
        <v>1275</v>
      </c>
      <c r="B56" s="353" t="s">
        <v>1144</v>
      </c>
      <c r="C56" s="373" t="s">
        <v>233</v>
      </c>
      <c r="D56" s="353"/>
      <c r="E56" s="371">
        <f>E57+E58</f>
        <v>1705</v>
      </c>
      <c r="F56" s="371">
        <f>F57+F58</f>
        <v>0</v>
      </c>
    </row>
    <row r="57" spans="1:6" ht="41.25" customHeight="1">
      <c r="A57" s="163" t="s">
        <v>1147</v>
      </c>
      <c r="B57" s="353" t="s">
        <v>1143</v>
      </c>
      <c r="C57" s="373" t="s">
        <v>233</v>
      </c>
      <c r="D57" s="353" t="s">
        <v>421</v>
      </c>
      <c r="E57" s="374">
        <v>1705</v>
      </c>
      <c r="F57" s="374">
        <v>0</v>
      </c>
    </row>
    <row r="58" spans="1:6" ht="28.5" hidden="1" customHeight="1">
      <c r="A58" s="163" t="s">
        <v>1148</v>
      </c>
      <c r="B58" s="353" t="s">
        <v>1145</v>
      </c>
      <c r="C58" s="373" t="s">
        <v>233</v>
      </c>
      <c r="D58" s="353" t="s">
        <v>421</v>
      </c>
      <c r="E58" s="374"/>
      <c r="F58" s="374"/>
    </row>
    <row r="59" spans="1:6" ht="50.25" customHeight="1">
      <c r="A59" s="153" t="s">
        <v>1264</v>
      </c>
      <c r="B59" s="351" t="s">
        <v>1291</v>
      </c>
      <c r="C59" s="372"/>
      <c r="D59" s="353"/>
      <c r="E59" s="371">
        <f>SUM(E60)</f>
        <v>10</v>
      </c>
      <c r="F59" s="371">
        <f>SUM(F60)</f>
        <v>10</v>
      </c>
    </row>
    <row r="60" spans="1:6" ht="38.25" customHeight="1">
      <c r="A60" s="329" t="s">
        <v>873</v>
      </c>
      <c r="B60" s="353" t="s">
        <v>868</v>
      </c>
      <c r="C60" s="373" t="s">
        <v>602</v>
      </c>
      <c r="D60" s="353"/>
      <c r="E60" s="374">
        <f>SUM(E61)</f>
        <v>10</v>
      </c>
      <c r="F60" s="374">
        <f>SUM(F61)</f>
        <v>10</v>
      </c>
    </row>
    <row r="61" spans="1:6" ht="38.25" customHeight="1">
      <c r="A61" s="267" t="s">
        <v>422</v>
      </c>
      <c r="B61" s="353" t="s">
        <v>868</v>
      </c>
      <c r="C61" s="373" t="s">
        <v>602</v>
      </c>
      <c r="D61" s="353" t="s">
        <v>421</v>
      </c>
      <c r="E61" s="374">
        <v>10</v>
      </c>
      <c r="F61" s="374">
        <v>10</v>
      </c>
    </row>
    <row r="62" spans="1:6" ht="28.5" customHeight="1">
      <c r="A62" s="328" t="s">
        <v>1282</v>
      </c>
      <c r="B62" s="351" t="s">
        <v>514</v>
      </c>
      <c r="C62" s="372"/>
      <c r="D62" s="351"/>
      <c r="E62" s="371">
        <f t="shared" ref="E62:F64" si="0">SUM(E63)</f>
        <v>450</v>
      </c>
      <c r="F62" s="371">
        <f t="shared" si="0"/>
        <v>100</v>
      </c>
    </row>
    <row r="63" spans="1:6" ht="31.5" customHeight="1">
      <c r="A63" s="327" t="s">
        <v>680</v>
      </c>
      <c r="B63" s="353" t="s">
        <v>693</v>
      </c>
      <c r="C63" s="372"/>
      <c r="D63" s="351"/>
      <c r="E63" s="374">
        <f t="shared" si="0"/>
        <v>450</v>
      </c>
      <c r="F63" s="374">
        <f t="shared" si="0"/>
        <v>100</v>
      </c>
    </row>
    <row r="64" spans="1:6" ht="48" customHeight="1">
      <c r="A64" s="330" t="s">
        <v>1286</v>
      </c>
      <c r="B64" s="353" t="s">
        <v>694</v>
      </c>
      <c r="C64" s="373"/>
      <c r="D64" s="353"/>
      <c r="E64" s="374">
        <f t="shared" si="0"/>
        <v>450</v>
      </c>
      <c r="F64" s="374">
        <f t="shared" si="0"/>
        <v>100</v>
      </c>
    </row>
    <row r="65" spans="1:6" ht="32.25" customHeight="1">
      <c r="A65" s="267" t="s">
        <v>422</v>
      </c>
      <c r="B65" s="353" t="s">
        <v>694</v>
      </c>
      <c r="C65" s="373" t="s">
        <v>147</v>
      </c>
      <c r="D65" s="353" t="s">
        <v>421</v>
      </c>
      <c r="E65" s="374">
        <v>450</v>
      </c>
      <c r="F65" s="374">
        <v>100</v>
      </c>
    </row>
    <row r="66" spans="1:6" ht="48" customHeight="1">
      <c r="A66" s="328" t="s">
        <v>1270</v>
      </c>
      <c r="B66" s="351" t="s">
        <v>515</v>
      </c>
      <c r="C66" s="372"/>
      <c r="D66" s="351"/>
      <c r="E66" s="371">
        <f t="shared" ref="E66:F68" si="1">SUM(E67)</f>
        <v>55</v>
      </c>
      <c r="F66" s="371">
        <f t="shared" si="1"/>
        <v>55</v>
      </c>
    </row>
    <row r="67" spans="1:6" ht="44.25" customHeight="1">
      <c r="A67" s="327" t="s">
        <v>679</v>
      </c>
      <c r="B67" s="353" t="s">
        <v>695</v>
      </c>
      <c r="C67" s="372"/>
      <c r="D67" s="351"/>
      <c r="E67" s="374">
        <f t="shared" si="1"/>
        <v>55</v>
      </c>
      <c r="F67" s="374">
        <f t="shared" si="1"/>
        <v>55</v>
      </c>
    </row>
    <row r="68" spans="1:6" ht="55.5" customHeight="1">
      <c r="A68" s="330" t="s">
        <v>1287</v>
      </c>
      <c r="B68" s="353" t="s">
        <v>696</v>
      </c>
      <c r="C68" s="373"/>
      <c r="D68" s="353"/>
      <c r="E68" s="374">
        <f t="shared" si="1"/>
        <v>55</v>
      </c>
      <c r="F68" s="374">
        <f t="shared" si="1"/>
        <v>55</v>
      </c>
    </row>
    <row r="69" spans="1:6" ht="43.5" customHeight="1">
      <c r="A69" s="267" t="s">
        <v>422</v>
      </c>
      <c r="B69" s="353" t="s">
        <v>696</v>
      </c>
      <c r="C69" s="373" t="s">
        <v>147</v>
      </c>
      <c r="D69" s="353" t="s">
        <v>901</v>
      </c>
      <c r="E69" s="374">
        <v>55</v>
      </c>
      <c r="F69" s="374">
        <v>55</v>
      </c>
    </row>
    <row r="70" spans="1:6" ht="53.25" customHeight="1">
      <c r="A70" s="328" t="s">
        <v>1288</v>
      </c>
      <c r="B70" s="351" t="s">
        <v>676</v>
      </c>
      <c r="C70" s="372"/>
      <c r="D70" s="351"/>
      <c r="E70" s="371">
        <f t="shared" ref="E70:F72" si="2">SUM(E71)</f>
        <v>120</v>
      </c>
      <c r="F70" s="371">
        <f t="shared" si="2"/>
        <v>120</v>
      </c>
    </row>
    <row r="71" spans="1:6" ht="42.75" customHeight="1">
      <c r="A71" s="327" t="s">
        <v>681</v>
      </c>
      <c r="B71" s="353" t="s">
        <v>753</v>
      </c>
      <c r="C71" s="372"/>
      <c r="D71" s="351"/>
      <c r="E71" s="374">
        <f t="shared" si="2"/>
        <v>120</v>
      </c>
      <c r="F71" s="374">
        <f t="shared" si="2"/>
        <v>120</v>
      </c>
    </row>
    <row r="72" spans="1:6" ht="51.75" customHeight="1">
      <c r="A72" s="330" t="s">
        <v>1283</v>
      </c>
      <c r="B72" s="353" t="s">
        <v>748</v>
      </c>
      <c r="C72" s="373"/>
      <c r="D72" s="353"/>
      <c r="E72" s="374">
        <f t="shared" si="2"/>
        <v>120</v>
      </c>
      <c r="F72" s="374">
        <f t="shared" si="2"/>
        <v>120</v>
      </c>
    </row>
    <row r="73" spans="1:6" ht="44.25" customHeight="1">
      <c r="A73" s="267" t="s">
        <v>422</v>
      </c>
      <c r="B73" s="353" t="s">
        <v>748</v>
      </c>
      <c r="C73" s="373" t="s">
        <v>147</v>
      </c>
      <c r="D73" s="353" t="s">
        <v>901</v>
      </c>
      <c r="E73" s="374">
        <v>120</v>
      </c>
      <c r="F73" s="374">
        <v>120</v>
      </c>
    </row>
    <row r="74" spans="1:6" ht="45" customHeight="1">
      <c r="A74" s="328" t="s">
        <v>1284</v>
      </c>
      <c r="B74" s="351" t="s">
        <v>517</v>
      </c>
      <c r="C74" s="372"/>
      <c r="D74" s="351"/>
      <c r="E74" s="371">
        <f t="shared" ref="E74:F76" si="3">SUM(E75)</f>
        <v>100</v>
      </c>
      <c r="F74" s="371">
        <f t="shared" si="3"/>
        <v>100</v>
      </c>
    </row>
    <row r="75" spans="1:6" ht="55.5" customHeight="1">
      <c r="A75" s="327" t="s">
        <v>682</v>
      </c>
      <c r="B75" s="353" t="s">
        <v>697</v>
      </c>
      <c r="C75" s="372"/>
      <c r="D75" s="351"/>
      <c r="E75" s="374">
        <f t="shared" si="3"/>
        <v>100</v>
      </c>
      <c r="F75" s="374">
        <f t="shared" si="3"/>
        <v>100</v>
      </c>
    </row>
    <row r="76" spans="1:6" ht="31.5" customHeight="1">
      <c r="A76" s="330" t="s">
        <v>1285</v>
      </c>
      <c r="B76" s="353" t="s">
        <v>698</v>
      </c>
      <c r="C76" s="373"/>
      <c r="D76" s="353"/>
      <c r="E76" s="374">
        <f t="shared" si="3"/>
        <v>100</v>
      </c>
      <c r="F76" s="374">
        <f t="shared" si="3"/>
        <v>100</v>
      </c>
    </row>
    <row r="77" spans="1:6" ht="36.75" customHeight="1">
      <c r="A77" s="267" t="s">
        <v>422</v>
      </c>
      <c r="B77" s="353" t="s">
        <v>698</v>
      </c>
      <c r="C77" s="373" t="s">
        <v>147</v>
      </c>
      <c r="D77" s="353" t="s">
        <v>901</v>
      </c>
      <c r="E77" s="374">
        <v>100</v>
      </c>
      <c r="F77" s="374">
        <v>100</v>
      </c>
    </row>
    <row r="78" spans="1:6" ht="47.25" customHeight="1">
      <c r="A78" s="325" t="s">
        <v>1241</v>
      </c>
      <c r="B78" s="351" t="s">
        <v>530</v>
      </c>
      <c r="C78" s="372"/>
      <c r="D78" s="353"/>
      <c r="E78" s="371">
        <f>SUM(E80)</f>
        <v>5996</v>
      </c>
      <c r="F78" s="371">
        <f>SUM(F80)</f>
        <v>5996</v>
      </c>
    </row>
    <row r="79" spans="1:6" ht="39" customHeight="1">
      <c r="A79" s="327" t="s">
        <v>684</v>
      </c>
      <c r="B79" s="353" t="s">
        <v>691</v>
      </c>
      <c r="C79" s="373"/>
      <c r="D79" s="353"/>
      <c r="E79" s="374">
        <f t="shared" ref="E79:F81" si="4">SUM(E80)</f>
        <v>5996</v>
      </c>
      <c r="F79" s="374">
        <f t="shared" si="4"/>
        <v>5996</v>
      </c>
    </row>
    <row r="80" spans="1:6" ht="42" customHeight="1">
      <c r="A80" s="329" t="s">
        <v>382</v>
      </c>
      <c r="B80" s="353" t="s">
        <v>692</v>
      </c>
      <c r="C80" s="373"/>
      <c r="D80" s="353"/>
      <c r="E80" s="374">
        <f t="shared" si="4"/>
        <v>5996</v>
      </c>
      <c r="F80" s="374">
        <f t="shared" si="4"/>
        <v>5996</v>
      </c>
    </row>
    <row r="81" spans="1:6" ht="45" customHeight="1">
      <c r="A81" s="307" t="s">
        <v>343</v>
      </c>
      <c r="B81" s="353" t="s">
        <v>692</v>
      </c>
      <c r="C81" s="373" t="s">
        <v>344</v>
      </c>
      <c r="D81" s="353"/>
      <c r="E81" s="374">
        <f t="shared" si="4"/>
        <v>5996</v>
      </c>
      <c r="F81" s="374">
        <f t="shared" si="4"/>
        <v>5996</v>
      </c>
    </row>
    <row r="82" spans="1:6" ht="35.25" customHeight="1">
      <c r="A82" s="307" t="s">
        <v>318</v>
      </c>
      <c r="B82" s="353" t="s">
        <v>692</v>
      </c>
      <c r="C82" s="373" t="s">
        <v>423</v>
      </c>
      <c r="D82" s="353"/>
      <c r="E82" s="374">
        <f>SUM(E83:E84)</f>
        <v>5996</v>
      </c>
      <c r="F82" s="374">
        <f>SUM(F83:F84)</f>
        <v>5996</v>
      </c>
    </row>
    <row r="83" spans="1:6" ht="28.5" customHeight="1">
      <c r="A83" s="163" t="s">
        <v>314</v>
      </c>
      <c r="B83" s="353" t="s">
        <v>692</v>
      </c>
      <c r="C83" s="373" t="s">
        <v>423</v>
      </c>
      <c r="D83" s="353" t="s">
        <v>311</v>
      </c>
      <c r="E83" s="374">
        <v>4588</v>
      </c>
      <c r="F83" s="374">
        <v>4588</v>
      </c>
    </row>
    <row r="84" spans="1:6" ht="39.75" customHeight="1">
      <c r="A84" s="163" t="s">
        <v>422</v>
      </c>
      <c r="B84" s="353" t="s">
        <v>692</v>
      </c>
      <c r="C84" s="376" t="s">
        <v>423</v>
      </c>
      <c r="D84" s="358" t="s">
        <v>421</v>
      </c>
      <c r="E84" s="377">
        <v>1408</v>
      </c>
      <c r="F84" s="377">
        <v>1408</v>
      </c>
    </row>
    <row r="85" spans="1:6" ht="45" customHeight="1">
      <c r="A85" s="325" t="s">
        <v>1249</v>
      </c>
      <c r="B85" s="351" t="s">
        <v>534</v>
      </c>
      <c r="C85" s="372"/>
      <c r="D85" s="353"/>
      <c r="E85" s="371">
        <f>E86+E92+E98+E104+E111+E115</f>
        <v>398425.8</v>
      </c>
      <c r="F85" s="371">
        <f>F86+F92+F98+F104+F111+F115</f>
        <v>388224.2</v>
      </c>
    </row>
    <row r="86" spans="1:6" ht="38.25" customHeight="1">
      <c r="A86" s="153" t="s">
        <v>22</v>
      </c>
      <c r="B86" s="351" t="s">
        <v>535</v>
      </c>
      <c r="C86" s="372"/>
      <c r="D86" s="351"/>
      <c r="E86" s="371">
        <f>E87</f>
        <v>151933</v>
      </c>
      <c r="F86" s="371">
        <f>F87</f>
        <v>146933</v>
      </c>
    </row>
    <row r="87" spans="1:6" ht="39.75" customHeight="1">
      <c r="A87" s="329" t="s">
        <v>689</v>
      </c>
      <c r="B87" s="351" t="s">
        <v>712</v>
      </c>
      <c r="C87" s="372"/>
      <c r="D87" s="351"/>
      <c r="E87" s="371">
        <f>E88+E90</f>
        <v>151933</v>
      </c>
      <c r="F87" s="371">
        <f>F88+F90</f>
        <v>146933</v>
      </c>
    </row>
    <row r="88" spans="1:6" ht="69" customHeight="1">
      <c r="A88" s="329" t="s">
        <v>543</v>
      </c>
      <c r="B88" s="353" t="s">
        <v>713</v>
      </c>
      <c r="C88" s="373" t="s">
        <v>633</v>
      </c>
      <c r="D88" s="351"/>
      <c r="E88" s="374">
        <f>E89</f>
        <v>80000</v>
      </c>
      <c r="F88" s="374">
        <f>F89</f>
        <v>75000</v>
      </c>
    </row>
    <row r="89" spans="1:6" ht="31.5" customHeight="1">
      <c r="A89" s="163" t="s">
        <v>884</v>
      </c>
      <c r="B89" s="353" t="s">
        <v>713</v>
      </c>
      <c r="C89" s="373" t="s">
        <v>633</v>
      </c>
      <c r="D89" s="353" t="s">
        <v>893</v>
      </c>
      <c r="E89" s="389">
        <v>80000</v>
      </c>
      <c r="F89" s="389">
        <v>75000</v>
      </c>
    </row>
    <row r="90" spans="1:6" ht="34.5" customHeight="1">
      <c r="A90" s="329" t="s">
        <v>639</v>
      </c>
      <c r="B90" s="353" t="s">
        <v>869</v>
      </c>
      <c r="C90" s="373"/>
      <c r="D90" s="353"/>
      <c r="E90" s="374">
        <f>E91</f>
        <v>71933</v>
      </c>
      <c r="F90" s="374">
        <f>F91</f>
        <v>71933</v>
      </c>
    </row>
    <row r="91" spans="1:6" ht="41.25" customHeight="1">
      <c r="A91" s="163" t="s">
        <v>884</v>
      </c>
      <c r="B91" s="353" t="s">
        <v>761</v>
      </c>
      <c r="C91" s="373" t="s">
        <v>633</v>
      </c>
      <c r="D91" s="353" t="s">
        <v>893</v>
      </c>
      <c r="E91" s="374">
        <v>71933</v>
      </c>
      <c r="F91" s="374">
        <v>71933</v>
      </c>
    </row>
    <row r="92" spans="1:6" ht="42" customHeight="1">
      <c r="A92" s="322" t="s">
        <v>431</v>
      </c>
      <c r="B92" s="351" t="s">
        <v>650</v>
      </c>
      <c r="C92" s="372"/>
      <c r="D92" s="351"/>
      <c r="E92" s="371">
        <f>E93</f>
        <v>195995</v>
      </c>
      <c r="F92" s="371">
        <f>F93</f>
        <v>190995</v>
      </c>
    </row>
    <row r="93" spans="1:6" ht="34.5" customHeight="1">
      <c r="A93" s="329" t="s">
        <v>690</v>
      </c>
      <c r="B93" s="353" t="s">
        <v>715</v>
      </c>
      <c r="C93" s="372"/>
      <c r="D93" s="351"/>
      <c r="E93" s="374">
        <f>SUM(E94,E96)</f>
        <v>195995</v>
      </c>
      <c r="F93" s="374">
        <f>SUM(F94,F96)</f>
        <v>190995</v>
      </c>
    </row>
    <row r="94" spans="1:6" ht="33.75" customHeight="1">
      <c r="A94" s="329" t="s">
        <v>544</v>
      </c>
      <c r="B94" s="353" t="s">
        <v>716</v>
      </c>
      <c r="C94" s="373" t="s">
        <v>634</v>
      </c>
      <c r="D94" s="351"/>
      <c r="E94" s="374">
        <f>SUM(E95:E95)</f>
        <v>105000</v>
      </c>
      <c r="F94" s="374">
        <f>SUM(F95:F95)</f>
        <v>100000</v>
      </c>
    </row>
    <row r="95" spans="1:6" ht="33.75" customHeight="1">
      <c r="A95" s="163" t="s">
        <v>884</v>
      </c>
      <c r="B95" s="353" t="s">
        <v>716</v>
      </c>
      <c r="C95" s="373" t="s">
        <v>634</v>
      </c>
      <c r="D95" s="353" t="s">
        <v>893</v>
      </c>
      <c r="E95" s="389">
        <v>105000</v>
      </c>
      <c r="F95" s="389">
        <v>100000</v>
      </c>
    </row>
    <row r="96" spans="1:6" ht="28.5" customHeight="1">
      <c r="A96" s="329" t="s">
        <v>545</v>
      </c>
      <c r="B96" s="353" t="s">
        <v>717</v>
      </c>
      <c r="C96" s="373" t="s">
        <v>634</v>
      </c>
      <c r="D96" s="353"/>
      <c r="E96" s="374">
        <f>SUM(E97)</f>
        <v>90995</v>
      </c>
      <c r="F96" s="374">
        <f>SUM(F97)</f>
        <v>90995</v>
      </c>
    </row>
    <row r="97" spans="1:6" ht="48" customHeight="1">
      <c r="A97" s="163" t="s">
        <v>884</v>
      </c>
      <c r="B97" s="353" t="s">
        <v>717</v>
      </c>
      <c r="C97" s="373" t="s">
        <v>634</v>
      </c>
      <c r="D97" s="353" t="s">
        <v>893</v>
      </c>
      <c r="E97" s="374">
        <v>90995</v>
      </c>
      <c r="F97" s="374">
        <v>90995</v>
      </c>
    </row>
    <row r="98" spans="1:6" ht="38.25" customHeight="1">
      <c r="A98" s="264" t="s">
        <v>432</v>
      </c>
      <c r="B98" s="351" t="s">
        <v>651</v>
      </c>
      <c r="C98" s="372"/>
      <c r="D98" s="351"/>
      <c r="E98" s="371">
        <f>SUM(E99)</f>
        <v>38699</v>
      </c>
      <c r="F98" s="371">
        <f>SUM(F99)</f>
        <v>38699</v>
      </c>
    </row>
    <row r="99" spans="1:6" ht="39.75" customHeight="1">
      <c r="A99" s="163" t="s">
        <v>678</v>
      </c>
      <c r="B99" s="353" t="s">
        <v>718</v>
      </c>
      <c r="C99" s="373"/>
      <c r="D99" s="353"/>
      <c r="E99" s="374">
        <f>E100+E102</f>
        <v>38699</v>
      </c>
      <c r="F99" s="374">
        <f>F100+F102</f>
        <v>38699</v>
      </c>
    </row>
    <row r="100" spans="1:6" ht="38.25" customHeight="1">
      <c r="A100" s="329" t="s">
        <v>896</v>
      </c>
      <c r="B100" s="353" t="s">
        <v>719</v>
      </c>
      <c r="C100" s="373" t="s">
        <v>780</v>
      </c>
      <c r="D100" s="353"/>
      <c r="E100" s="374">
        <f>E101</f>
        <v>19555</v>
      </c>
      <c r="F100" s="374">
        <f>F101</f>
        <v>19555</v>
      </c>
    </row>
    <row r="101" spans="1:6" ht="37.5" customHeight="1">
      <c r="A101" s="163" t="s">
        <v>884</v>
      </c>
      <c r="B101" s="353" t="s">
        <v>719</v>
      </c>
      <c r="C101" s="373" t="s">
        <v>780</v>
      </c>
      <c r="D101" s="353" t="s">
        <v>893</v>
      </c>
      <c r="E101" s="374">
        <v>19555</v>
      </c>
      <c r="F101" s="374">
        <v>19555</v>
      </c>
    </row>
    <row r="102" spans="1:6" ht="30" customHeight="1">
      <c r="A102" s="329" t="s">
        <v>895</v>
      </c>
      <c r="B102" s="353" t="s">
        <v>719</v>
      </c>
      <c r="C102" s="373" t="s">
        <v>780</v>
      </c>
      <c r="D102" s="353"/>
      <c r="E102" s="374">
        <f>E103</f>
        <v>19144</v>
      </c>
      <c r="F102" s="374">
        <f>F103</f>
        <v>19144</v>
      </c>
    </row>
    <row r="103" spans="1:6" ht="38.25" customHeight="1">
      <c r="A103" s="163" t="s">
        <v>884</v>
      </c>
      <c r="B103" s="353" t="s">
        <v>894</v>
      </c>
      <c r="C103" s="373" t="s">
        <v>780</v>
      </c>
      <c r="D103" s="353" t="s">
        <v>893</v>
      </c>
      <c r="E103" s="374">
        <v>19144</v>
      </c>
      <c r="F103" s="374">
        <v>19144</v>
      </c>
    </row>
    <row r="104" spans="1:6" ht="33.75" customHeight="1">
      <c r="A104" s="264" t="s">
        <v>1250</v>
      </c>
      <c r="B104" s="351" t="s">
        <v>653</v>
      </c>
      <c r="C104" s="372"/>
      <c r="D104" s="351"/>
      <c r="E104" s="371">
        <f>SUM(E106)</f>
        <v>8125</v>
      </c>
      <c r="F104" s="371">
        <f>SUM(F106)</f>
        <v>8125</v>
      </c>
    </row>
    <row r="105" spans="1:6" ht="34.5" customHeight="1">
      <c r="A105" s="163" t="s">
        <v>722</v>
      </c>
      <c r="B105" s="353" t="s">
        <v>752</v>
      </c>
      <c r="C105" s="373"/>
      <c r="D105" s="353"/>
      <c r="E105" s="374">
        <f>SUM(E106)</f>
        <v>8125</v>
      </c>
      <c r="F105" s="374">
        <f>SUM(F106)</f>
        <v>8125</v>
      </c>
    </row>
    <row r="106" spans="1:6" ht="46.5" customHeight="1">
      <c r="A106" s="163" t="s">
        <v>870</v>
      </c>
      <c r="B106" s="353" t="s">
        <v>723</v>
      </c>
      <c r="C106" s="373"/>
      <c r="D106" s="353"/>
      <c r="E106" s="374">
        <f>SUM(E109:E110)</f>
        <v>8125</v>
      </c>
      <c r="F106" s="374">
        <f>SUM(F109:F110)</f>
        <v>8125</v>
      </c>
    </row>
    <row r="107" spans="1:6" ht="32.25" customHeight="1">
      <c r="A107" s="307" t="s">
        <v>348</v>
      </c>
      <c r="B107" s="353" t="s">
        <v>654</v>
      </c>
      <c r="C107" s="373" t="s">
        <v>347</v>
      </c>
      <c r="D107" s="353"/>
      <c r="E107" s="374">
        <f>SUM(E108)</f>
        <v>8125</v>
      </c>
      <c r="F107" s="374">
        <f>SUM(F108)</f>
        <v>8125</v>
      </c>
    </row>
    <row r="108" spans="1:6" ht="30" customHeight="1">
      <c r="A108" s="163" t="s">
        <v>201</v>
      </c>
      <c r="B108" s="353" t="s">
        <v>654</v>
      </c>
      <c r="C108" s="373" t="s">
        <v>146</v>
      </c>
      <c r="D108" s="353"/>
      <c r="E108" s="374">
        <f>SUM(E109:E110)</f>
        <v>8125</v>
      </c>
      <c r="F108" s="374">
        <f>SUM(F109:F110)</f>
        <v>8125</v>
      </c>
    </row>
    <row r="109" spans="1:6" ht="32.25" customHeight="1">
      <c r="A109" s="329" t="s">
        <v>314</v>
      </c>
      <c r="B109" s="353" t="s">
        <v>654</v>
      </c>
      <c r="C109" s="373" t="s">
        <v>146</v>
      </c>
      <c r="D109" s="353" t="s">
        <v>311</v>
      </c>
      <c r="E109" s="374">
        <v>6035</v>
      </c>
      <c r="F109" s="374">
        <v>6035</v>
      </c>
    </row>
    <row r="110" spans="1:6" ht="42" customHeight="1">
      <c r="A110" s="163" t="s">
        <v>422</v>
      </c>
      <c r="B110" s="353" t="s">
        <v>654</v>
      </c>
      <c r="C110" s="373" t="s">
        <v>146</v>
      </c>
      <c r="D110" s="353" t="s">
        <v>421</v>
      </c>
      <c r="E110" s="374">
        <v>2090</v>
      </c>
      <c r="F110" s="374">
        <v>2090</v>
      </c>
    </row>
    <row r="111" spans="1:6" ht="27" customHeight="1">
      <c r="A111" s="438" t="s">
        <v>20</v>
      </c>
      <c r="B111" s="351" t="s">
        <v>664</v>
      </c>
      <c r="C111" s="372" t="s">
        <v>228</v>
      </c>
      <c r="D111" s="351"/>
      <c r="E111" s="371">
        <f>SUM(E113)</f>
        <v>628.79999999999995</v>
      </c>
      <c r="F111" s="371">
        <f>SUM(F113)</f>
        <v>580.20000000000005</v>
      </c>
    </row>
    <row r="112" spans="1:6" ht="30" customHeight="1">
      <c r="A112" s="310" t="s">
        <v>731</v>
      </c>
      <c r="B112" s="353" t="s">
        <v>732</v>
      </c>
      <c r="C112" s="373" t="s">
        <v>228</v>
      </c>
      <c r="D112" s="353"/>
      <c r="E112" s="374">
        <f>E113</f>
        <v>628.79999999999995</v>
      </c>
      <c r="F112" s="374">
        <f>F113</f>
        <v>580.20000000000005</v>
      </c>
    </row>
    <row r="113" spans="1:6" ht="63.75" customHeight="1">
      <c r="A113" s="163" t="s">
        <v>9</v>
      </c>
      <c r="B113" s="353" t="s">
        <v>733</v>
      </c>
      <c r="C113" s="373" t="s">
        <v>228</v>
      </c>
      <c r="D113" s="353"/>
      <c r="E113" s="374">
        <f>SUM(E114)</f>
        <v>628.79999999999995</v>
      </c>
      <c r="F113" s="374">
        <f>SUM(F114)</f>
        <v>580.20000000000005</v>
      </c>
    </row>
    <row r="114" spans="1:6" ht="30.75" customHeight="1">
      <c r="A114" s="163" t="s">
        <v>422</v>
      </c>
      <c r="B114" s="353" t="s">
        <v>733</v>
      </c>
      <c r="C114" s="373" t="s">
        <v>228</v>
      </c>
      <c r="D114" s="353" t="s">
        <v>421</v>
      </c>
      <c r="E114" s="389">
        <v>628.79999999999995</v>
      </c>
      <c r="F114" s="389">
        <v>580.20000000000005</v>
      </c>
    </row>
    <row r="115" spans="1:6" ht="22.5" customHeight="1">
      <c r="A115" s="438" t="s">
        <v>74</v>
      </c>
      <c r="B115" s="351" t="s">
        <v>665</v>
      </c>
      <c r="C115" s="372" t="s">
        <v>223</v>
      </c>
      <c r="D115" s="351"/>
      <c r="E115" s="371">
        <f>SUM(E117)</f>
        <v>3045</v>
      </c>
      <c r="F115" s="371">
        <f>SUM(F117)</f>
        <v>2892</v>
      </c>
    </row>
    <row r="116" spans="1:6" ht="31.5" customHeight="1">
      <c r="A116" s="310" t="s">
        <v>731</v>
      </c>
      <c r="B116" s="353" t="s">
        <v>734</v>
      </c>
      <c r="C116" s="373" t="s">
        <v>223</v>
      </c>
      <c r="D116" s="353"/>
      <c r="E116" s="374">
        <f>SUM(E117)</f>
        <v>3045</v>
      </c>
      <c r="F116" s="374">
        <f>SUM(F117)</f>
        <v>2892</v>
      </c>
    </row>
    <row r="117" spans="1:6" ht="47.25" customHeight="1">
      <c r="A117" s="345" t="s">
        <v>548</v>
      </c>
      <c r="B117" s="353" t="s">
        <v>735</v>
      </c>
      <c r="C117" s="373" t="s">
        <v>223</v>
      </c>
      <c r="D117" s="351"/>
      <c r="E117" s="374">
        <f>SUM(E118)</f>
        <v>3045</v>
      </c>
      <c r="F117" s="374">
        <f>SUM(F118)</f>
        <v>2892</v>
      </c>
    </row>
    <row r="118" spans="1:6" ht="39.75" customHeight="1">
      <c r="A118" s="163" t="s">
        <v>556</v>
      </c>
      <c r="B118" s="353" t="s">
        <v>735</v>
      </c>
      <c r="C118" s="373" t="s">
        <v>223</v>
      </c>
      <c r="D118" s="353" t="s">
        <v>315</v>
      </c>
      <c r="E118" s="389">
        <v>3045</v>
      </c>
      <c r="F118" s="389">
        <v>2892</v>
      </c>
    </row>
    <row r="119" spans="1:6" ht="29.25" customHeight="1">
      <c r="A119" s="438" t="s">
        <v>1243</v>
      </c>
      <c r="B119" s="351" t="s">
        <v>666</v>
      </c>
      <c r="C119" s="382" t="s">
        <v>225</v>
      </c>
      <c r="D119" s="351"/>
      <c r="E119" s="371">
        <f>SUM(E120,E123)</f>
        <v>12890</v>
      </c>
      <c r="F119" s="371">
        <f>SUM(F120,F123)</f>
        <v>12890</v>
      </c>
    </row>
    <row r="120" spans="1:6" ht="17.25" customHeight="1">
      <c r="A120" s="310" t="s">
        <v>720</v>
      </c>
      <c r="B120" s="353" t="s">
        <v>730</v>
      </c>
      <c r="C120" s="375" t="s">
        <v>225</v>
      </c>
      <c r="D120" s="353"/>
      <c r="E120" s="371">
        <f>E121</f>
        <v>600</v>
      </c>
      <c r="F120" s="371">
        <f>F121</f>
        <v>600</v>
      </c>
    </row>
    <row r="121" spans="1:6" ht="17.25" customHeight="1">
      <c r="A121" s="163" t="s">
        <v>19</v>
      </c>
      <c r="B121" s="353" t="s">
        <v>721</v>
      </c>
      <c r="C121" s="375" t="s">
        <v>225</v>
      </c>
      <c r="D121" s="353"/>
      <c r="E121" s="374">
        <f>E122</f>
        <v>600</v>
      </c>
      <c r="F121" s="374">
        <f>F122</f>
        <v>600</v>
      </c>
    </row>
    <row r="122" spans="1:6" ht="36.75" customHeight="1">
      <c r="A122" s="267" t="s">
        <v>422</v>
      </c>
      <c r="B122" s="353" t="s">
        <v>721</v>
      </c>
      <c r="C122" s="375" t="s">
        <v>225</v>
      </c>
      <c r="D122" s="353" t="s">
        <v>421</v>
      </c>
      <c r="E122" s="374">
        <v>600</v>
      </c>
      <c r="F122" s="374">
        <v>600</v>
      </c>
    </row>
    <row r="123" spans="1:6" ht="35.25" customHeight="1">
      <c r="A123" s="307" t="s">
        <v>729</v>
      </c>
      <c r="B123" s="353" t="s">
        <v>762</v>
      </c>
      <c r="C123" s="375" t="s">
        <v>627</v>
      </c>
      <c r="D123" s="353"/>
      <c r="E123" s="374">
        <f>SUM(E124,E126,E128)</f>
        <v>12290</v>
      </c>
      <c r="F123" s="374">
        <f>SUM(F124,F126,F128)</f>
        <v>12290</v>
      </c>
    </row>
    <row r="124" spans="1:6" ht="28.5" customHeight="1">
      <c r="A124" s="346" t="s">
        <v>781</v>
      </c>
      <c r="B124" s="353" t="s">
        <v>763</v>
      </c>
      <c r="C124" s="373" t="s">
        <v>627</v>
      </c>
      <c r="D124" s="353"/>
      <c r="E124" s="374">
        <f>E125</f>
        <v>1450</v>
      </c>
      <c r="F124" s="374">
        <f>F125</f>
        <v>1450</v>
      </c>
    </row>
    <row r="125" spans="1:6" ht="33.75" customHeight="1">
      <c r="A125" s="267" t="s">
        <v>422</v>
      </c>
      <c r="B125" s="353" t="s">
        <v>763</v>
      </c>
      <c r="C125" s="373" t="s">
        <v>627</v>
      </c>
      <c r="D125" s="353" t="s">
        <v>421</v>
      </c>
      <c r="E125" s="374">
        <v>1450</v>
      </c>
      <c r="F125" s="374">
        <v>1450</v>
      </c>
    </row>
    <row r="126" spans="1:6" ht="33" customHeight="1">
      <c r="A126" s="346" t="s">
        <v>771</v>
      </c>
      <c r="B126" s="353" t="s">
        <v>764</v>
      </c>
      <c r="C126" s="373" t="s">
        <v>627</v>
      </c>
      <c r="D126" s="353"/>
      <c r="E126" s="374">
        <f>SUM(E127)</f>
        <v>920</v>
      </c>
      <c r="F126" s="374">
        <f>SUM(F127)</f>
        <v>920</v>
      </c>
    </row>
    <row r="127" spans="1:6" ht="24" customHeight="1">
      <c r="A127" s="163" t="s">
        <v>770</v>
      </c>
      <c r="B127" s="353" t="s">
        <v>764</v>
      </c>
      <c r="C127" s="375" t="s">
        <v>627</v>
      </c>
      <c r="D127" s="353" t="s">
        <v>768</v>
      </c>
      <c r="E127" s="374">
        <v>920</v>
      </c>
      <c r="F127" s="374">
        <v>920</v>
      </c>
    </row>
    <row r="128" spans="1:6" ht="32.25" customHeight="1">
      <c r="A128" s="346" t="s">
        <v>832</v>
      </c>
      <c r="B128" s="353" t="s">
        <v>765</v>
      </c>
      <c r="C128" s="375" t="s">
        <v>627</v>
      </c>
      <c r="D128" s="353"/>
      <c r="E128" s="374">
        <f>E129</f>
        <v>9920</v>
      </c>
      <c r="F128" s="374">
        <f>F129</f>
        <v>9920</v>
      </c>
    </row>
    <row r="129" spans="1:6" ht="23.25" customHeight="1">
      <c r="A129" s="163" t="s">
        <v>770</v>
      </c>
      <c r="B129" s="353" t="s">
        <v>765</v>
      </c>
      <c r="C129" s="375" t="s">
        <v>627</v>
      </c>
      <c r="D129" s="353" t="s">
        <v>768</v>
      </c>
      <c r="E129" s="374">
        <v>9920</v>
      </c>
      <c r="F129" s="374">
        <v>9920</v>
      </c>
    </row>
    <row r="130" spans="1:6" ht="35.25" hidden="1" customHeight="1">
      <c r="A130" s="264" t="s">
        <v>1252</v>
      </c>
      <c r="B130" s="351" t="s">
        <v>663</v>
      </c>
      <c r="C130" s="372"/>
      <c r="D130" s="351"/>
      <c r="E130" s="371">
        <f>E131+E136</f>
        <v>0</v>
      </c>
      <c r="F130" s="371">
        <f>F131+F136</f>
        <v>0</v>
      </c>
    </row>
    <row r="131" spans="1:6" ht="42.75" hidden="1" customHeight="1">
      <c r="A131" s="163" t="s">
        <v>687</v>
      </c>
      <c r="B131" s="353" t="s">
        <v>725</v>
      </c>
      <c r="C131" s="372"/>
      <c r="D131" s="351"/>
      <c r="E131" s="374">
        <f>E132</f>
        <v>0</v>
      </c>
      <c r="F131" s="374">
        <f>F132</f>
        <v>0</v>
      </c>
    </row>
    <row r="132" spans="1:6" ht="24" hidden="1" customHeight="1">
      <c r="A132" s="163" t="s">
        <v>21</v>
      </c>
      <c r="B132" s="353" t="s">
        <v>725</v>
      </c>
      <c r="C132" s="373"/>
      <c r="D132" s="351"/>
      <c r="E132" s="374">
        <f>SUM(E133)</f>
        <v>0</v>
      </c>
      <c r="F132" s="374">
        <f>SUM(F133)</f>
        <v>0</v>
      </c>
    </row>
    <row r="133" spans="1:6" ht="24" hidden="1" customHeight="1">
      <c r="A133" s="163" t="s">
        <v>276</v>
      </c>
      <c r="B133" s="353" t="s">
        <v>920</v>
      </c>
      <c r="C133" s="373" t="s">
        <v>486</v>
      </c>
      <c r="D133" s="351"/>
      <c r="E133" s="374">
        <f>E134</f>
        <v>0</v>
      </c>
      <c r="F133" s="374">
        <f>F134</f>
        <v>0</v>
      </c>
    </row>
    <row r="134" spans="1:6" ht="42.75" hidden="1" customHeight="1">
      <c r="A134" s="163" t="s">
        <v>242</v>
      </c>
      <c r="B134" s="353" t="s">
        <v>920</v>
      </c>
      <c r="C134" s="373" t="s">
        <v>228</v>
      </c>
      <c r="D134" s="351"/>
      <c r="E134" s="374">
        <f>E135</f>
        <v>0</v>
      </c>
      <c r="F134" s="374">
        <f>F135</f>
        <v>0</v>
      </c>
    </row>
    <row r="135" spans="1:6" ht="69.75" hidden="1" customHeight="1">
      <c r="A135" s="267" t="s">
        <v>319</v>
      </c>
      <c r="B135" s="353" t="s">
        <v>920</v>
      </c>
      <c r="C135" s="373" t="s">
        <v>228</v>
      </c>
      <c r="D135" s="353" t="s">
        <v>317</v>
      </c>
      <c r="E135" s="374">
        <v>0</v>
      </c>
      <c r="F135" s="374">
        <v>0</v>
      </c>
    </row>
    <row r="136" spans="1:6" ht="47.25" hidden="1" customHeight="1">
      <c r="A136" s="158" t="s">
        <v>906</v>
      </c>
      <c r="B136" s="353" t="s">
        <v>1177</v>
      </c>
      <c r="C136" s="373" t="s">
        <v>228</v>
      </c>
      <c r="D136" s="353" t="s">
        <v>317</v>
      </c>
      <c r="E136" s="374">
        <v>0</v>
      </c>
      <c r="F136" s="374">
        <v>0</v>
      </c>
    </row>
    <row r="137" spans="1:6" ht="48" customHeight="1">
      <c r="A137" s="438" t="s">
        <v>1262</v>
      </c>
      <c r="B137" s="351" t="s">
        <v>519</v>
      </c>
      <c r="C137" s="372"/>
      <c r="D137" s="428"/>
      <c r="E137" s="429">
        <f t="shared" ref="E137:F139" si="5">SUM(E138)</f>
        <v>500</v>
      </c>
      <c r="F137" s="429">
        <f t="shared" si="5"/>
        <v>500</v>
      </c>
    </row>
    <row r="138" spans="1:6" ht="48" customHeight="1">
      <c r="A138" s="163" t="s">
        <v>685</v>
      </c>
      <c r="B138" s="353" t="s">
        <v>708</v>
      </c>
      <c r="C138" s="373"/>
      <c r="D138" s="430"/>
      <c r="E138" s="389">
        <f t="shared" si="5"/>
        <v>500</v>
      </c>
      <c r="F138" s="389">
        <f t="shared" si="5"/>
        <v>500</v>
      </c>
    </row>
    <row r="139" spans="1:6" ht="44.25" customHeight="1">
      <c r="A139" s="310" t="s">
        <v>1290</v>
      </c>
      <c r="B139" s="353" t="s">
        <v>709</v>
      </c>
      <c r="C139" s="373"/>
      <c r="D139" s="430"/>
      <c r="E139" s="389">
        <f t="shared" si="5"/>
        <v>500</v>
      </c>
      <c r="F139" s="389">
        <f t="shared" si="5"/>
        <v>500</v>
      </c>
    </row>
    <row r="140" spans="1:6" ht="21" customHeight="1">
      <c r="A140" s="163" t="s">
        <v>345</v>
      </c>
      <c r="B140" s="353" t="s">
        <v>709</v>
      </c>
      <c r="C140" s="376" t="s">
        <v>346</v>
      </c>
      <c r="D140" s="430"/>
      <c r="E140" s="389">
        <f>E141</f>
        <v>500</v>
      </c>
      <c r="F140" s="389">
        <f>F141</f>
        <v>500</v>
      </c>
    </row>
    <row r="141" spans="1:6" ht="23.25" customHeight="1">
      <c r="A141" s="330" t="s">
        <v>140</v>
      </c>
      <c r="B141" s="353" t="s">
        <v>709</v>
      </c>
      <c r="C141" s="373" t="s">
        <v>602</v>
      </c>
      <c r="D141" s="430"/>
      <c r="E141" s="389">
        <f>E142</f>
        <v>500</v>
      </c>
      <c r="F141" s="389">
        <f>F142</f>
        <v>500</v>
      </c>
    </row>
    <row r="142" spans="1:6" ht="33" customHeight="1">
      <c r="A142" s="267" t="s">
        <v>422</v>
      </c>
      <c r="B142" s="353" t="s">
        <v>709</v>
      </c>
      <c r="C142" s="373" t="s">
        <v>602</v>
      </c>
      <c r="D142" s="353" t="s">
        <v>421</v>
      </c>
      <c r="E142" s="374">
        <v>500</v>
      </c>
      <c r="F142" s="374">
        <v>500</v>
      </c>
    </row>
    <row r="143" spans="1:6" ht="69" hidden="1" customHeight="1">
      <c r="A143" s="322"/>
      <c r="B143" s="351" t="s">
        <v>520</v>
      </c>
      <c r="C143" s="373"/>
      <c r="D143" s="353"/>
      <c r="E143" s="371">
        <v>0</v>
      </c>
      <c r="F143" s="371">
        <v>0</v>
      </c>
    </row>
    <row r="144" spans="1:6" ht="19.5" hidden="1" customHeight="1">
      <c r="A144" s="325"/>
      <c r="B144" s="351" t="s">
        <v>842</v>
      </c>
      <c r="C144" s="372"/>
      <c r="D144" s="351"/>
      <c r="E144" s="371">
        <f>E145</f>
        <v>0</v>
      </c>
      <c r="F144" s="371">
        <f>F145</f>
        <v>0</v>
      </c>
    </row>
    <row r="145" spans="1:6" ht="22.5" hidden="1" customHeight="1">
      <c r="A145" s="310"/>
      <c r="B145" s="353" t="s">
        <v>843</v>
      </c>
      <c r="C145" s="373"/>
      <c r="D145" s="353"/>
      <c r="E145" s="374">
        <v>0</v>
      </c>
      <c r="F145" s="374">
        <v>0</v>
      </c>
    </row>
    <row r="146" spans="1:6" ht="42.75" hidden="1" customHeight="1">
      <c r="A146" s="267"/>
      <c r="B146" s="353" t="s">
        <v>844</v>
      </c>
      <c r="C146" s="373"/>
      <c r="D146" s="353"/>
      <c r="E146" s="374">
        <v>0</v>
      </c>
      <c r="F146" s="374">
        <v>0</v>
      </c>
    </row>
    <row r="147" spans="1:6" ht="35.25" hidden="1" customHeight="1">
      <c r="A147" s="163"/>
      <c r="B147" s="353" t="s">
        <v>844</v>
      </c>
      <c r="C147" s="373" t="s">
        <v>486</v>
      </c>
      <c r="D147" s="353"/>
      <c r="E147" s="374">
        <f>E148</f>
        <v>0</v>
      </c>
      <c r="F147" s="374">
        <f>F148</f>
        <v>0</v>
      </c>
    </row>
    <row r="148" spans="1:6" ht="58.5" hidden="1" customHeight="1">
      <c r="A148" s="163"/>
      <c r="B148" s="353" t="s">
        <v>844</v>
      </c>
      <c r="C148" s="373" t="s">
        <v>228</v>
      </c>
      <c r="D148" s="353"/>
      <c r="E148" s="374">
        <f>E149</f>
        <v>0</v>
      </c>
      <c r="F148" s="374">
        <f>F149</f>
        <v>0</v>
      </c>
    </row>
    <row r="149" spans="1:6" ht="47.25" hidden="1" customHeight="1">
      <c r="A149" s="267"/>
      <c r="B149" s="353" t="s">
        <v>844</v>
      </c>
      <c r="C149" s="373" t="s">
        <v>228</v>
      </c>
      <c r="D149" s="353" t="s">
        <v>317</v>
      </c>
      <c r="E149" s="374">
        <v>0</v>
      </c>
      <c r="F149" s="374">
        <v>0</v>
      </c>
    </row>
    <row r="150" spans="1:6" ht="38.25" customHeight="1">
      <c r="A150" s="328" t="s">
        <v>1256</v>
      </c>
      <c r="B150" s="351" t="s">
        <v>529</v>
      </c>
      <c r="C150" s="372"/>
      <c r="D150" s="351"/>
      <c r="E150" s="371">
        <f>SUM(E151)</f>
        <v>5500</v>
      </c>
      <c r="F150" s="371">
        <f>SUM(F151)</f>
        <v>5500</v>
      </c>
    </row>
    <row r="151" spans="1:6" ht="33.75" customHeight="1">
      <c r="A151" s="163" t="s">
        <v>686</v>
      </c>
      <c r="B151" s="353" t="s">
        <v>703</v>
      </c>
      <c r="C151" s="373"/>
      <c r="D151" s="353"/>
      <c r="E151" s="374">
        <f>SUM(E152)</f>
        <v>5500</v>
      </c>
      <c r="F151" s="374">
        <f>SUM(F152)</f>
        <v>5500</v>
      </c>
    </row>
    <row r="152" spans="1:6" ht="33" customHeight="1">
      <c r="A152" s="267" t="s">
        <v>461</v>
      </c>
      <c r="B152" s="353" t="s">
        <v>704</v>
      </c>
      <c r="C152" s="373"/>
      <c r="D152" s="353"/>
      <c r="E152" s="374">
        <f>SUM(E155)</f>
        <v>5500</v>
      </c>
      <c r="F152" s="374">
        <f>SUM(F155)</f>
        <v>5500</v>
      </c>
    </row>
    <row r="153" spans="1:6" ht="30" customHeight="1">
      <c r="A153" s="163" t="s">
        <v>345</v>
      </c>
      <c r="B153" s="353" t="s">
        <v>704</v>
      </c>
      <c r="C153" s="376" t="s">
        <v>346</v>
      </c>
      <c r="D153" s="353"/>
      <c r="E153" s="374">
        <f>E154</f>
        <v>5500</v>
      </c>
      <c r="F153" s="374">
        <f>F154</f>
        <v>5500</v>
      </c>
    </row>
    <row r="154" spans="1:6" ht="20.25" customHeight="1">
      <c r="A154" s="330" t="s">
        <v>140</v>
      </c>
      <c r="B154" s="353" t="s">
        <v>704</v>
      </c>
      <c r="C154" s="373" t="s">
        <v>602</v>
      </c>
      <c r="D154" s="353"/>
      <c r="E154" s="374">
        <f>E155</f>
        <v>5500</v>
      </c>
      <c r="F154" s="374">
        <f>F155</f>
        <v>5500</v>
      </c>
    </row>
    <row r="155" spans="1:6" ht="33" customHeight="1">
      <c r="A155" s="267" t="s">
        <v>422</v>
      </c>
      <c r="B155" s="353" t="s">
        <v>704</v>
      </c>
      <c r="C155" s="373" t="s">
        <v>602</v>
      </c>
      <c r="D155" s="353" t="s">
        <v>421</v>
      </c>
      <c r="E155" s="374">
        <v>5500</v>
      </c>
      <c r="F155" s="374">
        <v>5500</v>
      </c>
    </row>
    <row r="156" spans="1:6" ht="45" customHeight="1">
      <c r="A156" s="264" t="s">
        <v>1289</v>
      </c>
      <c r="B156" s="351" t="s">
        <v>531</v>
      </c>
      <c r="C156" s="372"/>
      <c r="D156" s="351"/>
      <c r="E156" s="371">
        <f>E157</f>
        <v>21062</v>
      </c>
      <c r="F156" s="371">
        <f>F157</f>
        <v>21062</v>
      </c>
    </row>
    <row r="157" spans="1:6" ht="34.5" customHeight="1">
      <c r="A157" s="327" t="s">
        <v>699</v>
      </c>
      <c r="B157" s="353" t="s">
        <v>701</v>
      </c>
      <c r="C157" s="373"/>
      <c r="D157" s="353"/>
      <c r="E157" s="374">
        <f>E158</f>
        <v>21062</v>
      </c>
      <c r="F157" s="374">
        <f>F158</f>
        <v>21062</v>
      </c>
    </row>
    <row r="158" spans="1:6" ht="35.25" customHeight="1">
      <c r="A158" s="330" t="s">
        <v>322</v>
      </c>
      <c r="B158" s="353" t="s">
        <v>532</v>
      </c>
      <c r="C158" s="373"/>
      <c r="D158" s="353"/>
      <c r="E158" s="374">
        <f>E161+E165</f>
        <v>21062</v>
      </c>
      <c r="F158" s="374">
        <f>F161+F165</f>
        <v>21062</v>
      </c>
    </row>
    <row r="159" spans="1:6" ht="30.75" customHeight="1">
      <c r="A159" s="163" t="s">
        <v>345</v>
      </c>
      <c r="B159" s="353" t="s">
        <v>532</v>
      </c>
      <c r="C159" s="376" t="s">
        <v>346</v>
      </c>
      <c r="D159" s="353"/>
      <c r="E159" s="374">
        <f>E160</f>
        <v>18562</v>
      </c>
      <c r="F159" s="374">
        <f>F160</f>
        <v>18562</v>
      </c>
    </row>
    <row r="160" spans="1:6" ht="33" customHeight="1">
      <c r="A160" s="163" t="s">
        <v>270</v>
      </c>
      <c r="B160" s="353" t="s">
        <v>532</v>
      </c>
      <c r="C160" s="373" t="s">
        <v>271</v>
      </c>
      <c r="D160" s="353"/>
      <c r="E160" s="374">
        <f>E161</f>
        <v>18562</v>
      </c>
      <c r="F160" s="374">
        <f>F161</f>
        <v>18562</v>
      </c>
    </row>
    <row r="161" spans="1:6" ht="27.75" customHeight="1">
      <c r="A161" s="163" t="s">
        <v>422</v>
      </c>
      <c r="B161" s="353" t="s">
        <v>532</v>
      </c>
      <c r="C161" s="373" t="s">
        <v>271</v>
      </c>
      <c r="D161" s="353" t="s">
        <v>421</v>
      </c>
      <c r="E161" s="374">
        <v>18562</v>
      </c>
      <c r="F161" s="374">
        <v>18562</v>
      </c>
    </row>
    <row r="162" spans="1:6" ht="27.75" customHeight="1">
      <c r="A162" s="163" t="s">
        <v>23</v>
      </c>
      <c r="B162" s="353" t="s">
        <v>766</v>
      </c>
      <c r="C162" s="373"/>
      <c r="D162" s="353"/>
      <c r="E162" s="374">
        <f t="shared" ref="E162:F164" si="6">E163</f>
        <v>2500</v>
      </c>
      <c r="F162" s="374">
        <f t="shared" si="6"/>
        <v>2500</v>
      </c>
    </row>
    <row r="163" spans="1:6" ht="38.25" customHeight="1">
      <c r="A163" s="163" t="s">
        <v>345</v>
      </c>
      <c r="B163" s="353" t="s">
        <v>766</v>
      </c>
      <c r="C163" s="376" t="s">
        <v>346</v>
      </c>
      <c r="D163" s="353"/>
      <c r="E163" s="374">
        <f t="shared" si="6"/>
        <v>2500</v>
      </c>
      <c r="F163" s="374">
        <f t="shared" si="6"/>
        <v>2500</v>
      </c>
    </row>
    <row r="164" spans="1:6" ht="33.75" customHeight="1">
      <c r="A164" s="163" t="s">
        <v>270</v>
      </c>
      <c r="B164" s="353" t="s">
        <v>766</v>
      </c>
      <c r="C164" s="373" t="s">
        <v>271</v>
      </c>
      <c r="D164" s="353"/>
      <c r="E164" s="374">
        <f t="shared" si="6"/>
        <v>2500</v>
      </c>
      <c r="F164" s="374">
        <f t="shared" si="6"/>
        <v>2500</v>
      </c>
    </row>
    <row r="165" spans="1:6" ht="49.5" customHeight="1">
      <c r="A165" s="163" t="s">
        <v>422</v>
      </c>
      <c r="B165" s="353" t="s">
        <v>766</v>
      </c>
      <c r="C165" s="373" t="s">
        <v>271</v>
      </c>
      <c r="D165" s="353" t="s">
        <v>421</v>
      </c>
      <c r="E165" s="374">
        <v>2500</v>
      </c>
      <c r="F165" s="374">
        <v>2500</v>
      </c>
    </row>
    <row r="166" spans="1:6" ht="53.25" hidden="1" customHeight="1">
      <c r="A166" s="163" t="s">
        <v>1011</v>
      </c>
      <c r="B166" s="353" t="s">
        <v>1012</v>
      </c>
      <c r="C166" s="373" t="s">
        <v>271</v>
      </c>
      <c r="D166" s="353" t="s">
        <v>421</v>
      </c>
      <c r="E166" s="374"/>
      <c r="F166" s="374"/>
    </row>
    <row r="167" spans="1:6" ht="45" customHeight="1">
      <c r="A167" s="264" t="s">
        <v>1253</v>
      </c>
      <c r="B167" s="351" t="s">
        <v>533</v>
      </c>
      <c r="C167" s="372"/>
      <c r="D167" s="351"/>
      <c r="E167" s="371">
        <f>E174+E176</f>
        <v>42433.8</v>
      </c>
      <c r="F167" s="371">
        <f>F174+F176</f>
        <v>45483.8</v>
      </c>
    </row>
    <row r="168" spans="1:6" ht="34.5" hidden="1" customHeight="1">
      <c r="A168" s="340" t="s">
        <v>913</v>
      </c>
      <c r="B168" s="359" t="s">
        <v>914</v>
      </c>
      <c r="C168" s="386" t="s">
        <v>179</v>
      </c>
      <c r="D168" s="359"/>
      <c r="E168" s="387">
        <f>E169</f>
        <v>0</v>
      </c>
      <c r="F168" s="387">
        <f>F169</f>
        <v>0</v>
      </c>
    </row>
    <row r="169" spans="1:6" ht="42.75" hidden="1" customHeight="1">
      <c r="A169" s="341" t="s">
        <v>422</v>
      </c>
      <c r="B169" s="359" t="s">
        <v>914</v>
      </c>
      <c r="C169" s="386" t="s">
        <v>179</v>
      </c>
      <c r="D169" s="359" t="s">
        <v>421</v>
      </c>
      <c r="E169" s="387">
        <v>0</v>
      </c>
      <c r="F169" s="387">
        <v>0</v>
      </c>
    </row>
    <row r="170" spans="1:6" ht="41.25" customHeight="1">
      <c r="A170" s="163" t="s">
        <v>852</v>
      </c>
      <c r="B170" s="353" t="s">
        <v>710</v>
      </c>
      <c r="C170" s="373"/>
      <c r="D170" s="353"/>
      <c r="E170" s="374">
        <f>E171</f>
        <v>11315</v>
      </c>
      <c r="F170" s="374">
        <f>F171</f>
        <v>11315</v>
      </c>
    </row>
    <row r="171" spans="1:6" ht="26.25" customHeight="1">
      <c r="A171" s="334" t="s">
        <v>853</v>
      </c>
      <c r="B171" s="353" t="s">
        <v>711</v>
      </c>
      <c r="C171" s="373"/>
      <c r="D171" s="353"/>
      <c r="E171" s="374">
        <f>SUM(E174)</f>
        <v>11315</v>
      </c>
      <c r="F171" s="374">
        <f>SUM(F174)</f>
        <v>11315</v>
      </c>
    </row>
    <row r="172" spans="1:6" ht="30.75" customHeight="1">
      <c r="A172" s="163" t="s">
        <v>629</v>
      </c>
      <c r="B172" s="353" t="s">
        <v>711</v>
      </c>
      <c r="C172" s="373" t="s">
        <v>630</v>
      </c>
      <c r="D172" s="353"/>
      <c r="E172" s="374">
        <f>E173</f>
        <v>11315</v>
      </c>
      <c r="F172" s="374">
        <f>F173</f>
        <v>11315</v>
      </c>
    </row>
    <row r="173" spans="1:6" ht="27" customHeight="1">
      <c r="A173" s="163" t="s">
        <v>564</v>
      </c>
      <c r="B173" s="353" t="s">
        <v>711</v>
      </c>
      <c r="C173" s="373" t="s">
        <v>631</v>
      </c>
      <c r="D173" s="353"/>
      <c r="E173" s="374">
        <f>E174</f>
        <v>11315</v>
      </c>
      <c r="F173" s="374">
        <f>F174</f>
        <v>11315</v>
      </c>
    </row>
    <row r="174" spans="1:6" ht="30.75" customHeight="1">
      <c r="A174" s="267" t="s">
        <v>422</v>
      </c>
      <c r="B174" s="353" t="s">
        <v>711</v>
      </c>
      <c r="C174" s="373" t="s">
        <v>631</v>
      </c>
      <c r="D174" s="353" t="s">
        <v>421</v>
      </c>
      <c r="E174" s="374">
        <v>11315</v>
      </c>
      <c r="F174" s="374">
        <v>11315</v>
      </c>
    </row>
    <row r="175" spans="1:6" ht="25.5" customHeight="1">
      <c r="A175" s="267" t="s">
        <v>461</v>
      </c>
      <c r="B175" s="353" t="s">
        <v>857</v>
      </c>
      <c r="C175" s="373"/>
      <c r="D175" s="353"/>
      <c r="E175" s="374">
        <f>E176</f>
        <v>31118.799999999999</v>
      </c>
      <c r="F175" s="374">
        <f>F176</f>
        <v>34168.800000000003</v>
      </c>
    </row>
    <row r="176" spans="1:6" ht="36.75" customHeight="1">
      <c r="A176" s="267" t="s">
        <v>422</v>
      </c>
      <c r="B176" s="353" t="s">
        <v>857</v>
      </c>
      <c r="C176" s="373" t="s">
        <v>631</v>
      </c>
      <c r="D176" s="353" t="s">
        <v>421</v>
      </c>
      <c r="E176" s="374">
        <v>31118.799999999999</v>
      </c>
      <c r="F176" s="374">
        <v>34168.800000000003</v>
      </c>
    </row>
    <row r="177" spans="1:6" ht="38.25" hidden="1" customHeight="1">
      <c r="A177" s="163" t="s">
        <v>854</v>
      </c>
      <c r="B177" s="353" t="s">
        <v>855</v>
      </c>
      <c r="C177" s="373"/>
      <c r="D177" s="353"/>
      <c r="E177" s="374">
        <f>SUM(E178)</f>
        <v>0</v>
      </c>
      <c r="F177" s="374">
        <f>SUM(F178)</f>
        <v>0</v>
      </c>
    </row>
    <row r="178" spans="1:6" ht="42.75" hidden="1" customHeight="1">
      <c r="A178" s="163" t="s">
        <v>422</v>
      </c>
      <c r="B178" s="353" t="s">
        <v>856</v>
      </c>
      <c r="C178" s="373" t="s">
        <v>631</v>
      </c>
      <c r="D178" s="353" t="s">
        <v>421</v>
      </c>
      <c r="E178" s="374">
        <v>0</v>
      </c>
      <c r="F178" s="374">
        <v>0</v>
      </c>
    </row>
    <row r="179" spans="1:6" ht="45" hidden="1" customHeight="1">
      <c r="A179" s="264"/>
      <c r="B179" s="351" t="s">
        <v>836</v>
      </c>
      <c r="C179" s="372" t="s">
        <v>179</v>
      </c>
      <c r="D179" s="351"/>
      <c r="E179" s="371">
        <f t="shared" ref="E179:F181" si="7">SUM(E180)</f>
        <v>0</v>
      </c>
      <c r="F179" s="371">
        <f t="shared" si="7"/>
        <v>0</v>
      </c>
    </row>
    <row r="180" spans="1:6" ht="33.75" hidden="1" customHeight="1">
      <c r="A180" s="163" t="s">
        <v>837</v>
      </c>
      <c r="B180" s="353" t="s">
        <v>838</v>
      </c>
      <c r="C180" s="373" t="s">
        <v>179</v>
      </c>
      <c r="D180" s="353"/>
      <c r="E180" s="374">
        <f t="shared" si="7"/>
        <v>0</v>
      </c>
      <c r="F180" s="374">
        <f t="shared" si="7"/>
        <v>0</v>
      </c>
    </row>
    <row r="181" spans="1:6" ht="26.25" hidden="1" customHeight="1">
      <c r="A181" s="329" t="s">
        <v>839</v>
      </c>
      <c r="B181" s="353" t="s">
        <v>840</v>
      </c>
      <c r="C181" s="373" t="s">
        <v>179</v>
      </c>
      <c r="D181" s="353"/>
      <c r="E181" s="374">
        <f t="shared" si="7"/>
        <v>0</v>
      </c>
      <c r="F181" s="374">
        <f t="shared" si="7"/>
        <v>0</v>
      </c>
    </row>
    <row r="182" spans="1:6" ht="26.25" hidden="1" customHeight="1">
      <c r="A182" s="163" t="s">
        <v>422</v>
      </c>
      <c r="B182" s="353" t="s">
        <v>840</v>
      </c>
      <c r="C182" s="373" t="s">
        <v>179</v>
      </c>
      <c r="D182" s="353" t="s">
        <v>421</v>
      </c>
      <c r="E182" s="374">
        <v>0</v>
      </c>
      <c r="F182" s="374">
        <v>0</v>
      </c>
    </row>
    <row r="183" spans="1:6" ht="51" customHeight="1">
      <c r="A183" s="264" t="s">
        <v>1272</v>
      </c>
      <c r="B183" s="351" t="s">
        <v>1015</v>
      </c>
      <c r="C183" s="372" t="s">
        <v>1016</v>
      </c>
      <c r="D183" s="351"/>
      <c r="E183" s="371">
        <f>E184</f>
        <v>1000</v>
      </c>
      <c r="F183" s="371">
        <f>F184</f>
        <v>1000</v>
      </c>
    </row>
    <row r="184" spans="1:6" ht="28.5" customHeight="1">
      <c r="A184" s="163" t="s">
        <v>1013</v>
      </c>
      <c r="B184" s="353" t="s">
        <v>1005</v>
      </c>
      <c r="C184" s="373" t="s">
        <v>1016</v>
      </c>
      <c r="D184" s="353"/>
      <c r="E184" s="374">
        <f>E185+E186</f>
        <v>1000</v>
      </c>
      <c r="F184" s="374">
        <f>F185+F186</f>
        <v>1000</v>
      </c>
    </row>
    <row r="185" spans="1:6" ht="27.75" customHeight="1">
      <c r="A185" s="163" t="s">
        <v>1014</v>
      </c>
      <c r="B185" s="353" t="s">
        <v>1005</v>
      </c>
      <c r="C185" s="373" t="s">
        <v>1016</v>
      </c>
      <c r="D185" s="353" t="s">
        <v>421</v>
      </c>
      <c r="E185" s="374">
        <v>1000</v>
      </c>
      <c r="F185" s="374">
        <v>1000</v>
      </c>
    </row>
    <row r="186" spans="1:6" ht="15" customHeight="1">
      <c r="A186" s="163" t="s">
        <v>1196</v>
      </c>
      <c r="B186" s="353" t="s">
        <v>1005</v>
      </c>
      <c r="C186" s="373" t="s">
        <v>1016</v>
      </c>
      <c r="D186" s="353" t="s">
        <v>421</v>
      </c>
      <c r="E186" s="374">
        <v>0</v>
      </c>
      <c r="F186" s="374">
        <v>0</v>
      </c>
    </row>
    <row r="187" spans="1:6" ht="44.25" hidden="1" customHeight="1">
      <c r="A187" s="264" t="s">
        <v>1170</v>
      </c>
      <c r="B187" s="353"/>
      <c r="C187" s="373"/>
      <c r="D187" s="353"/>
      <c r="E187" s="371">
        <f>E188+E191</f>
        <v>0</v>
      </c>
      <c r="F187" s="371">
        <f>F188+F191</f>
        <v>0</v>
      </c>
    </row>
    <row r="188" spans="1:6" ht="24.75" hidden="1" customHeight="1">
      <c r="A188" s="264" t="s">
        <v>1215</v>
      </c>
      <c r="B188" s="351" t="s">
        <v>1211</v>
      </c>
      <c r="C188" s="373"/>
      <c r="D188" s="353"/>
      <c r="E188" s="371">
        <f>E189+E190</f>
        <v>0</v>
      </c>
      <c r="F188" s="371">
        <f>F189+F190</f>
        <v>0</v>
      </c>
    </row>
    <row r="189" spans="1:6" ht="33.75" hidden="1" customHeight="1">
      <c r="A189" s="163" t="s">
        <v>1171</v>
      </c>
      <c r="B189" s="353" t="s">
        <v>1173</v>
      </c>
      <c r="C189" s="373" t="s">
        <v>271</v>
      </c>
      <c r="D189" s="353" t="s">
        <v>421</v>
      </c>
      <c r="E189" s="374">
        <v>0</v>
      </c>
      <c r="F189" s="374">
        <v>0</v>
      </c>
    </row>
    <row r="190" spans="1:6" ht="33.75" hidden="1" customHeight="1">
      <c r="A190" s="163" t="s">
        <v>1216</v>
      </c>
      <c r="B190" s="353" t="s">
        <v>1210</v>
      </c>
      <c r="C190" s="373" t="s">
        <v>1016</v>
      </c>
      <c r="D190" s="353" t="s">
        <v>421</v>
      </c>
      <c r="E190" s="374">
        <v>0</v>
      </c>
      <c r="F190" s="374">
        <v>0</v>
      </c>
    </row>
    <row r="191" spans="1:6" ht="30" hidden="1" customHeight="1">
      <c r="A191" s="264" t="s">
        <v>1212</v>
      </c>
      <c r="B191" s="351" t="s">
        <v>1213</v>
      </c>
      <c r="C191" s="373"/>
      <c r="D191" s="353"/>
      <c r="E191" s="371">
        <f>E192</f>
        <v>0</v>
      </c>
      <c r="F191" s="371">
        <f>F192</f>
        <v>0</v>
      </c>
    </row>
    <row r="192" spans="1:6" ht="45" hidden="1" customHeight="1">
      <c r="A192" s="163" t="s">
        <v>1209</v>
      </c>
      <c r="B192" s="353" t="s">
        <v>1193</v>
      </c>
      <c r="C192" s="373"/>
      <c r="D192" s="353" t="s">
        <v>421</v>
      </c>
      <c r="E192" s="374">
        <v>0</v>
      </c>
      <c r="F192" s="374">
        <v>0</v>
      </c>
    </row>
    <row r="193" spans="1:6" ht="44.25" hidden="1" customHeight="1">
      <c r="A193" s="340" t="s">
        <v>1214</v>
      </c>
      <c r="B193" s="359" t="s">
        <v>1218</v>
      </c>
      <c r="C193" s="373"/>
      <c r="D193" s="353" t="s">
        <v>421</v>
      </c>
      <c r="E193" s="374">
        <v>0</v>
      </c>
      <c r="F193" s="374">
        <v>0</v>
      </c>
    </row>
    <row r="194" spans="1:6" ht="30.75" customHeight="1">
      <c r="A194" s="264" t="s">
        <v>760</v>
      </c>
      <c r="B194" s="353"/>
      <c r="C194" s="375"/>
      <c r="D194" s="353"/>
      <c r="E194" s="371">
        <f>SUM(E10,E26,E62,E66,E70,E74,E78,E85,E119,E137,E144,E150,E156,E167,E130,E23,E179,E59,E183,E187)</f>
        <v>562931.20000000007</v>
      </c>
      <c r="F194" s="371">
        <f>SUM(F10,F26,F62,F66,F70,F74,F78,F85,F119,F137,F144,F150,F156,F167,F130,F23,F179,F59,F183,F187)</f>
        <v>551724.60000000009</v>
      </c>
    </row>
    <row r="195" spans="1:6" ht="22.5" customHeight="1">
      <c r="A195" s="264" t="s">
        <v>303</v>
      </c>
      <c r="B195" s="347"/>
      <c r="C195" s="411"/>
      <c r="D195" s="347"/>
      <c r="E195" s="429">
        <f>SUM(E196,E199,E202,E205,E210,E212,E215,E217)</f>
        <v>52178</v>
      </c>
      <c r="F195" s="429">
        <f>SUM(F196,F199,F202,F205,F210,F212,F215,F217)</f>
        <v>52178</v>
      </c>
    </row>
    <row r="196" spans="1:6" ht="42.75" customHeight="1">
      <c r="A196" s="264" t="s">
        <v>305</v>
      </c>
      <c r="B196" s="351"/>
      <c r="C196" s="372" t="s">
        <v>306</v>
      </c>
      <c r="D196" s="351"/>
      <c r="E196" s="371">
        <f>SUM(E198)</f>
        <v>1560</v>
      </c>
      <c r="F196" s="371">
        <f>SUM(F198)</f>
        <v>1560</v>
      </c>
    </row>
    <row r="197" spans="1:6" ht="31.5" customHeight="1">
      <c r="A197" s="264" t="s">
        <v>540</v>
      </c>
      <c r="B197" s="351" t="s">
        <v>489</v>
      </c>
      <c r="C197" s="372" t="s">
        <v>306</v>
      </c>
      <c r="D197" s="351"/>
      <c r="E197" s="371">
        <f>SUM(E198)</f>
        <v>1560</v>
      </c>
      <c r="F197" s="371">
        <f>SUM(F198)</f>
        <v>1560</v>
      </c>
    </row>
    <row r="198" spans="1:6" ht="30" customHeight="1">
      <c r="A198" s="163" t="s">
        <v>307</v>
      </c>
      <c r="B198" s="353" t="s">
        <v>490</v>
      </c>
      <c r="C198" s="373" t="s">
        <v>306</v>
      </c>
      <c r="D198" s="353"/>
      <c r="E198" s="374">
        <v>1560</v>
      </c>
      <c r="F198" s="374">
        <v>1560</v>
      </c>
    </row>
    <row r="199" spans="1:6" ht="43.5" customHeight="1">
      <c r="A199" s="264" t="s">
        <v>418</v>
      </c>
      <c r="B199" s="351"/>
      <c r="C199" s="372" t="s">
        <v>595</v>
      </c>
      <c r="D199" s="351"/>
      <c r="E199" s="371">
        <f>SUM(E201)</f>
        <v>1872</v>
      </c>
      <c r="F199" s="371">
        <f>SUM(F201)</f>
        <v>1872</v>
      </c>
    </row>
    <row r="200" spans="1:6" ht="31.5" customHeight="1">
      <c r="A200" s="264" t="s">
        <v>540</v>
      </c>
      <c r="B200" s="351" t="s">
        <v>489</v>
      </c>
      <c r="C200" s="372" t="s">
        <v>595</v>
      </c>
      <c r="D200" s="351"/>
      <c r="E200" s="371">
        <f>SUM(E201)</f>
        <v>1872</v>
      </c>
      <c r="F200" s="371">
        <f>SUM(F201)</f>
        <v>1872</v>
      </c>
    </row>
    <row r="201" spans="1:6" ht="33.75" customHeight="1">
      <c r="A201" s="163" t="s">
        <v>594</v>
      </c>
      <c r="B201" s="353" t="s">
        <v>493</v>
      </c>
      <c r="C201" s="373" t="s">
        <v>595</v>
      </c>
      <c r="D201" s="353"/>
      <c r="E201" s="374">
        <v>1872</v>
      </c>
      <c r="F201" s="374">
        <v>1872</v>
      </c>
    </row>
    <row r="202" spans="1:6" ht="35.25" customHeight="1">
      <c r="A202" s="264" t="s">
        <v>596</v>
      </c>
      <c r="B202" s="351"/>
      <c r="C202" s="372" t="s">
        <v>597</v>
      </c>
      <c r="D202" s="351"/>
      <c r="E202" s="371">
        <f>SUM(E203)</f>
        <v>29042</v>
      </c>
      <c r="F202" s="371">
        <f>SUM(F203)</f>
        <v>29042</v>
      </c>
    </row>
    <row r="203" spans="1:6" ht="27" customHeight="1">
      <c r="A203" s="264" t="s">
        <v>541</v>
      </c>
      <c r="B203" s="351" t="s">
        <v>497</v>
      </c>
      <c r="C203" s="372" t="s">
        <v>597</v>
      </c>
      <c r="D203" s="351"/>
      <c r="E203" s="371">
        <f>SUM(E204:E204)</f>
        <v>29042</v>
      </c>
      <c r="F203" s="371">
        <f>SUM(F204:F204)</f>
        <v>29042</v>
      </c>
    </row>
    <row r="204" spans="1:6" ht="36.75" customHeight="1">
      <c r="A204" s="163" t="s">
        <v>419</v>
      </c>
      <c r="B204" s="353" t="s">
        <v>501</v>
      </c>
      <c r="C204" s="373" t="s">
        <v>597</v>
      </c>
      <c r="D204" s="347"/>
      <c r="E204" s="374">
        <v>29042</v>
      </c>
      <c r="F204" s="374">
        <v>29042</v>
      </c>
    </row>
    <row r="205" spans="1:6" ht="43.5" customHeight="1">
      <c r="A205" s="322" t="s">
        <v>618</v>
      </c>
      <c r="B205" s="351"/>
      <c r="C205" s="372" t="s">
        <v>599</v>
      </c>
      <c r="D205" s="351"/>
      <c r="E205" s="371">
        <f>SUM(E206,E208)</f>
        <v>9106</v>
      </c>
      <c r="F205" s="371">
        <f>SUM(F206,F208)</f>
        <v>9106</v>
      </c>
    </row>
    <row r="206" spans="1:6" ht="36.75" customHeight="1">
      <c r="A206" s="264" t="s">
        <v>539</v>
      </c>
      <c r="B206" s="351" t="s">
        <v>497</v>
      </c>
      <c r="C206" s="372" t="s">
        <v>599</v>
      </c>
      <c r="D206" s="351"/>
      <c r="E206" s="371">
        <f>SUM(E207)</f>
        <v>7541</v>
      </c>
      <c r="F206" s="371">
        <f>SUM(F207)</f>
        <v>7541</v>
      </c>
    </row>
    <row r="207" spans="1:6" ht="33" customHeight="1">
      <c r="A207" s="267" t="s">
        <v>428</v>
      </c>
      <c r="B207" s="353" t="s">
        <v>522</v>
      </c>
      <c r="C207" s="373" t="s">
        <v>599</v>
      </c>
      <c r="D207" s="353"/>
      <c r="E207" s="374">
        <v>7541</v>
      </c>
      <c r="F207" s="374">
        <v>7541</v>
      </c>
    </row>
    <row r="208" spans="1:6" ht="33.75" customHeight="1">
      <c r="A208" s="264" t="s">
        <v>538</v>
      </c>
      <c r="B208" s="351" t="s">
        <v>75</v>
      </c>
      <c r="C208" s="372" t="s">
        <v>599</v>
      </c>
      <c r="D208" s="353"/>
      <c r="E208" s="371">
        <f>SUM(E209)</f>
        <v>1565</v>
      </c>
      <c r="F208" s="371">
        <f>SUM(F209)</f>
        <v>1565</v>
      </c>
    </row>
    <row r="209" spans="1:6" ht="38.25" customHeight="1">
      <c r="A209" s="163" t="s">
        <v>429</v>
      </c>
      <c r="B209" s="353" t="s">
        <v>504</v>
      </c>
      <c r="C209" s="373" t="s">
        <v>599</v>
      </c>
      <c r="D209" s="353"/>
      <c r="E209" s="374">
        <v>1565</v>
      </c>
      <c r="F209" s="374">
        <v>1565</v>
      </c>
    </row>
    <row r="210" spans="1:6" ht="45" customHeight="1">
      <c r="A210" s="264" t="s">
        <v>538</v>
      </c>
      <c r="B210" s="353" t="s">
        <v>511</v>
      </c>
      <c r="C210" s="373" t="s">
        <v>296</v>
      </c>
      <c r="D210" s="353"/>
      <c r="E210" s="371">
        <f>E211</f>
        <v>370</v>
      </c>
      <c r="F210" s="371">
        <f>F211</f>
        <v>370</v>
      </c>
    </row>
    <row r="211" spans="1:6" ht="42" customHeight="1">
      <c r="A211" s="307" t="s">
        <v>430</v>
      </c>
      <c r="B211" s="353" t="s">
        <v>512</v>
      </c>
      <c r="C211" s="373" t="s">
        <v>296</v>
      </c>
      <c r="D211" s="353"/>
      <c r="E211" s="374">
        <v>370</v>
      </c>
      <c r="F211" s="374">
        <v>370</v>
      </c>
    </row>
    <row r="212" spans="1:6" ht="22.5" customHeight="1">
      <c r="A212" s="264" t="s">
        <v>542</v>
      </c>
      <c r="B212" s="351" t="s">
        <v>497</v>
      </c>
      <c r="C212" s="372" t="s">
        <v>628</v>
      </c>
      <c r="D212" s="351"/>
      <c r="E212" s="371">
        <f>SUM(E213)</f>
        <v>5605</v>
      </c>
      <c r="F212" s="371">
        <f>SUM(F213)</f>
        <v>5605</v>
      </c>
    </row>
    <row r="213" spans="1:6" ht="23.25" customHeight="1">
      <c r="A213" s="264" t="s">
        <v>539</v>
      </c>
      <c r="B213" s="353" t="s">
        <v>526</v>
      </c>
      <c r="C213" s="373" t="s">
        <v>628</v>
      </c>
      <c r="D213" s="353"/>
      <c r="E213" s="374">
        <f>SUM(E214)</f>
        <v>5605</v>
      </c>
      <c r="F213" s="374">
        <f>SUM(F214)</f>
        <v>5605</v>
      </c>
    </row>
    <row r="214" spans="1:6" ht="48" customHeight="1">
      <c r="A214" s="163" t="s">
        <v>309</v>
      </c>
      <c r="B214" s="353" t="s">
        <v>526</v>
      </c>
      <c r="C214" s="373" t="s">
        <v>628</v>
      </c>
      <c r="D214" s="347"/>
      <c r="E214" s="374">
        <v>5605</v>
      </c>
      <c r="F214" s="374">
        <v>5605</v>
      </c>
    </row>
    <row r="215" spans="1:6" ht="21.75" customHeight="1">
      <c r="A215" s="264" t="s">
        <v>539</v>
      </c>
      <c r="B215" s="351" t="s">
        <v>655</v>
      </c>
      <c r="C215" s="372" t="s">
        <v>146</v>
      </c>
      <c r="D215" s="351"/>
      <c r="E215" s="371">
        <f>SUM(E216)</f>
        <v>3045</v>
      </c>
      <c r="F215" s="371">
        <f>SUM(F216)</f>
        <v>3045</v>
      </c>
    </row>
    <row r="216" spans="1:6" ht="30" customHeight="1">
      <c r="A216" s="307" t="s">
        <v>54</v>
      </c>
      <c r="B216" s="353" t="s">
        <v>656</v>
      </c>
      <c r="C216" s="373" t="s">
        <v>146</v>
      </c>
      <c r="D216" s="353"/>
      <c r="E216" s="374">
        <v>3045</v>
      </c>
      <c r="F216" s="374">
        <v>3045</v>
      </c>
    </row>
    <row r="217" spans="1:6" ht="33.75" customHeight="1">
      <c r="A217" s="264" t="s">
        <v>539</v>
      </c>
      <c r="B217" s="351" t="s">
        <v>497</v>
      </c>
      <c r="C217" s="372" t="s">
        <v>233</v>
      </c>
      <c r="D217" s="351"/>
      <c r="E217" s="371">
        <f>SUM(E218)</f>
        <v>1578</v>
      </c>
      <c r="F217" s="371">
        <f>SUM(F218)</f>
        <v>1578</v>
      </c>
    </row>
    <row r="218" spans="1:6" ht="27" customHeight="1">
      <c r="A218" s="307" t="s">
        <v>437</v>
      </c>
      <c r="B218" s="353" t="s">
        <v>660</v>
      </c>
      <c r="C218" s="373" t="s">
        <v>233</v>
      </c>
      <c r="D218" s="353"/>
      <c r="E218" s="374">
        <v>1578</v>
      </c>
      <c r="F218" s="374">
        <v>1578</v>
      </c>
    </row>
    <row r="219" spans="1:6" ht="38.25" customHeight="1">
      <c r="A219" s="425" t="s">
        <v>24</v>
      </c>
      <c r="B219" s="353"/>
      <c r="C219" s="373"/>
      <c r="D219" s="353"/>
      <c r="E219" s="371">
        <f>SUM(E222,E225,E227,E229,E231,E233)+E220</f>
        <v>43345.9</v>
      </c>
      <c r="F219" s="371">
        <f>SUM(F222,F225,F227,F229,F231,F233)+F220</f>
        <v>43350.9</v>
      </c>
    </row>
    <row r="220" spans="1:6" ht="22.5" hidden="1" customHeight="1">
      <c r="A220" s="326" t="s">
        <v>1201</v>
      </c>
      <c r="B220" s="357"/>
      <c r="C220" s="380" t="s">
        <v>1183</v>
      </c>
      <c r="D220" s="353"/>
      <c r="E220" s="379">
        <f>E221</f>
        <v>0</v>
      </c>
      <c r="F220" s="379">
        <f>F221</f>
        <v>0</v>
      </c>
    </row>
    <row r="221" spans="1:6" ht="34.5" hidden="1" customHeight="1">
      <c r="A221" s="163" t="s">
        <v>422</v>
      </c>
      <c r="B221" s="357" t="s">
        <v>1200</v>
      </c>
      <c r="C221" s="381" t="s">
        <v>1183</v>
      </c>
      <c r="D221" s="353"/>
      <c r="E221" s="377"/>
      <c r="F221" s="377"/>
    </row>
    <row r="222" spans="1:6" ht="24.75" customHeight="1">
      <c r="A222" s="323" t="s">
        <v>99</v>
      </c>
      <c r="B222" s="351"/>
      <c r="C222" s="372" t="s">
        <v>98</v>
      </c>
      <c r="D222" s="353"/>
      <c r="E222" s="371">
        <f>SUM(E223)</f>
        <v>335</v>
      </c>
      <c r="F222" s="371">
        <f>SUM(F223)</f>
        <v>335</v>
      </c>
    </row>
    <row r="223" spans="1:6" ht="25.5">
      <c r="A223" s="323" t="s">
        <v>677</v>
      </c>
      <c r="B223" s="351" t="s">
        <v>506</v>
      </c>
      <c r="C223" s="372" t="s">
        <v>98</v>
      </c>
      <c r="D223" s="353"/>
      <c r="E223" s="374">
        <f>SUM(E224)</f>
        <v>335</v>
      </c>
      <c r="F223" s="374">
        <f>SUM(F224)</f>
        <v>335</v>
      </c>
    </row>
    <row r="224" spans="1:6" ht="15">
      <c r="A224" s="324" t="s">
        <v>385</v>
      </c>
      <c r="B224" s="353" t="s">
        <v>767</v>
      </c>
      <c r="C224" s="373" t="s">
        <v>98</v>
      </c>
      <c r="D224" s="353"/>
      <c r="E224" s="374">
        <v>335</v>
      </c>
      <c r="F224" s="374">
        <v>335</v>
      </c>
    </row>
    <row r="225" spans="1:6" ht="24" customHeight="1">
      <c r="A225" s="264" t="s">
        <v>52</v>
      </c>
      <c r="B225" s="351" t="s">
        <v>508</v>
      </c>
      <c r="C225" s="372" t="s">
        <v>600</v>
      </c>
      <c r="D225" s="351"/>
      <c r="E225" s="371">
        <f>E226</f>
        <v>3000</v>
      </c>
      <c r="F225" s="371">
        <f>F226</f>
        <v>3000</v>
      </c>
    </row>
    <row r="226" spans="1:6" ht="19.5" customHeight="1">
      <c r="A226" s="163" t="s">
        <v>601</v>
      </c>
      <c r="B226" s="353" t="s">
        <v>509</v>
      </c>
      <c r="C226" s="373" t="s">
        <v>600</v>
      </c>
      <c r="D226" s="353"/>
      <c r="E226" s="374">
        <v>3000</v>
      </c>
      <c r="F226" s="374">
        <v>3000</v>
      </c>
    </row>
    <row r="227" spans="1:6" ht="38.25">
      <c r="A227" s="325" t="s">
        <v>436</v>
      </c>
      <c r="B227" s="351" t="s">
        <v>645</v>
      </c>
      <c r="C227" s="372" t="s">
        <v>606</v>
      </c>
      <c r="D227" s="351"/>
      <c r="E227" s="371">
        <f>SUM(E228)</f>
        <v>2776</v>
      </c>
      <c r="F227" s="371">
        <f>SUM(F228)</f>
        <v>2881</v>
      </c>
    </row>
    <row r="228" spans="1:6" ht="21" customHeight="1">
      <c r="A228" s="307" t="s">
        <v>208</v>
      </c>
      <c r="B228" s="353" t="s">
        <v>645</v>
      </c>
      <c r="C228" s="373" t="s">
        <v>606</v>
      </c>
      <c r="D228" s="353" t="s">
        <v>209</v>
      </c>
      <c r="E228" s="374">
        <v>2776</v>
      </c>
      <c r="F228" s="374">
        <v>2881</v>
      </c>
    </row>
    <row r="229" spans="1:6">
      <c r="A229" s="264" t="s">
        <v>569</v>
      </c>
      <c r="B229" s="351" t="s">
        <v>667</v>
      </c>
      <c r="C229" s="372" t="s">
        <v>625</v>
      </c>
      <c r="D229" s="351"/>
      <c r="E229" s="371">
        <f>SUM(E230)</f>
        <v>2700</v>
      </c>
      <c r="F229" s="371">
        <f>SUM(F230)</f>
        <v>2700</v>
      </c>
    </row>
    <row r="230" spans="1:6" ht="25.5" customHeight="1">
      <c r="A230" s="163" t="s">
        <v>383</v>
      </c>
      <c r="B230" s="353" t="s">
        <v>668</v>
      </c>
      <c r="C230" s="373" t="s">
        <v>625</v>
      </c>
      <c r="D230" s="353" t="s">
        <v>207</v>
      </c>
      <c r="E230" s="374">
        <v>2700</v>
      </c>
      <c r="F230" s="374">
        <v>2700</v>
      </c>
    </row>
    <row r="231" spans="1:6" ht="29.25" customHeight="1">
      <c r="A231" s="438" t="s">
        <v>234</v>
      </c>
      <c r="B231" s="351" t="s">
        <v>670</v>
      </c>
      <c r="C231" s="372" t="s">
        <v>624</v>
      </c>
      <c r="D231" s="351"/>
      <c r="E231" s="371">
        <f>SUM(E232)</f>
        <v>0</v>
      </c>
      <c r="F231" s="371">
        <f>SUM(F232)</f>
        <v>0</v>
      </c>
    </row>
    <row r="232" spans="1:6" ht="15">
      <c r="A232" s="310" t="s">
        <v>561</v>
      </c>
      <c r="B232" s="353" t="s">
        <v>670</v>
      </c>
      <c r="C232" s="373" t="s">
        <v>624</v>
      </c>
      <c r="D232" s="353" t="s">
        <v>204</v>
      </c>
      <c r="E232" s="374">
        <v>0</v>
      </c>
      <c r="F232" s="374">
        <v>0</v>
      </c>
    </row>
    <row r="233" spans="1:6" ht="52.5" customHeight="1">
      <c r="A233" s="325" t="s">
        <v>354</v>
      </c>
      <c r="B233" s="351"/>
      <c r="C233" s="372" t="s">
        <v>353</v>
      </c>
      <c r="D233" s="351"/>
      <c r="E233" s="371">
        <f>SUM(E234)+E246</f>
        <v>34534.9</v>
      </c>
      <c r="F233" s="371">
        <f>SUM(F234)+F246</f>
        <v>34434.9</v>
      </c>
    </row>
    <row r="234" spans="1:6" ht="44.25" customHeight="1">
      <c r="A234" s="438" t="s">
        <v>550</v>
      </c>
      <c r="B234" s="351"/>
      <c r="C234" s="372" t="s">
        <v>235</v>
      </c>
      <c r="D234" s="351"/>
      <c r="E234" s="371">
        <f>E235</f>
        <v>34534.9</v>
      </c>
      <c r="F234" s="371">
        <f>F235</f>
        <v>34434.9</v>
      </c>
    </row>
    <row r="235" spans="1:6" ht="21" customHeight="1">
      <c r="A235" s="264" t="s">
        <v>24</v>
      </c>
      <c r="B235" s="351" t="s">
        <v>507</v>
      </c>
      <c r="C235" s="372" t="s">
        <v>235</v>
      </c>
      <c r="D235" s="351"/>
      <c r="E235" s="371">
        <f>SUM(E236,E241)</f>
        <v>34534.9</v>
      </c>
      <c r="F235" s="371">
        <f>SUM(F236,F241)</f>
        <v>34434.9</v>
      </c>
    </row>
    <row r="236" spans="1:6" ht="25.5" customHeight="1">
      <c r="A236" s="325" t="s">
        <v>192</v>
      </c>
      <c r="B236" s="351" t="s">
        <v>525</v>
      </c>
      <c r="C236" s="372" t="s">
        <v>235</v>
      </c>
      <c r="D236" s="351"/>
      <c r="E236" s="371">
        <f>SUM(E237,E239)</f>
        <v>23910.9</v>
      </c>
      <c r="F236" s="371">
        <f>SUM(F237,F239)</f>
        <v>23810.9</v>
      </c>
    </row>
    <row r="237" spans="1:6" ht="41.25" customHeight="1">
      <c r="A237" s="334" t="s">
        <v>195</v>
      </c>
      <c r="B237" s="353" t="s">
        <v>756</v>
      </c>
      <c r="C237" s="373" t="s">
        <v>235</v>
      </c>
      <c r="D237" s="353"/>
      <c r="E237" s="374">
        <f>SUM(E238)</f>
        <v>2043.9</v>
      </c>
      <c r="F237" s="374">
        <f>SUM(F238)</f>
        <v>1943.9</v>
      </c>
    </row>
    <row r="238" spans="1:6" ht="25.5" customHeight="1">
      <c r="A238" s="334" t="s">
        <v>610</v>
      </c>
      <c r="B238" s="353" t="s">
        <v>756</v>
      </c>
      <c r="C238" s="373" t="s">
        <v>235</v>
      </c>
      <c r="D238" s="353" t="s">
        <v>609</v>
      </c>
      <c r="E238" s="374">
        <v>2043.9</v>
      </c>
      <c r="F238" s="377">
        <v>1943.9</v>
      </c>
    </row>
    <row r="239" spans="1:6" ht="38.25">
      <c r="A239" s="334" t="s">
        <v>196</v>
      </c>
      <c r="B239" s="358" t="s">
        <v>671</v>
      </c>
      <c r="C239" s="376" t="s">
        <v>235</v>
      </c>
      <c r="D239" s="358"/>
      <c r="E239" s="374">
        <f>SUM(E240)</f>
        <v>21867</v>
      </c>
      <c r="F239" s="374">
        <f>SUM(F240)</f>
        <v>21867</v>
      </c>
    </row>
    <row r="240" spans="1:6" ht="20.25" customHeight="1">
      <c r="A240" s="334" t="s">
        <v>610</v>
      </c>
      <c r="B240" s="358" t="s">
        <v>671</v>
      </c>
      <c r="C240" s="376" t="s">
        <v>235</v>
      </c>
      <c r="D240" s="358" t="s">
        <v>609</v>
      </c>
      <c r="E240" s="377">
        <v>21867</v>
      </c>
      <c r="F240" s="377">
        <v>21867</v>
      </c>
    </row>
    <row r="241" spans="1:6" ht="27" customHeight="1">
      <c r="A241" s="325" t="s">
        <v>198</v>
      </c>
      <c r="B241" s="351" t="s">
        <v>646</v>
      </c>
      <c r="C241" s="372" t="s">
        <v>235</v>
      </c>
      <c r="D241" s="351"/>
      <c r="E241" s="371">
        <f>SUM(E242,E244)</f>
        <v>10624</v>
      </c>
      <c r="F241" s="371">
        <f>SUM(F242,F244)</f>
        <v>10624</v>
      </c>
    </row>
    <row r="242" spans="1:6" ht="38.25">
      <c r="A242" s="334" t="s">
        <v>194</v>
      </c>
      <c r="B242" s="353" t="s">
        <v>757</v>
      </c>
      <c r="C242" s="373" t="s">
        <v>235</v>
      </c>
      <c r="D242" s="353"/>
      <c r="E242" s="374">
        <f>SUM(E243)</f>
        <v>2491</v>
      </c>
      <c r="F242" s="374">
        <f>SUM(F243)</f>
        <v>2491</v>
      </c>
    </row>
    <row r="243" spans="1:6" ht="28.5" customHeight="1">
      <c r="A243" s="334" t="s">
        <v>610</v>
      </c>
      <c r="B243" s="353" t="s">
        <v>757</v>
      </c>
      <c r="C243" s="373" t="s">
        <v>235</v>
      </c>
      <c r="D243" s="353" t="s">
        <v>609</v>
      </c>
      <c r="E243" s="374">
        <v>2491</v>
      </c>
      <c r="F243" s="374">
        <v>2491</v>
      </c>
    </row>
    <row r="244" spans="1:6" ht="39.75" customHeight="1">
      <c r="A244" s="334" t="s">
        <v>435</v>
      </c>
      <c r="B244" s="358" t="s">
        <v>672</v>
      </c>
      <c r="C244" s="376" t="s">
        <v>235</v>
      </c>
      <c r="D244" s="358"/>
      <c r="E244" s="374">
        <f>SUM(E245)</f>
        <v>8133</v>
      </c>
      <c r="F244" s="374">
        <f>SUM(F245)</f>
        <v>8133</v>
      </c>
    </row>
    <row r="245" spans="1:6" ht="27.75" customHeight="1">
      <c r="A245" s="334" t="s">
        <v>610</v>
      </c>
      <c r="B245" s="358" t="s">
        <v>672</v>
      </c>
      <c r="C245" s="376" t="s">
        <v>235</v>
      </c>
      <c r="D245" s="358" t="s">
        <v>609</v>
      </c>
      <c r="E245" s="377">
        <v>8133</v>
      </c>
      <c r="F245" s="377">
        <v>8133</v>
      </c>
    </row>
    <row r="246" spans="1:6" ht="23.25" customHeight="1">
      <c r="A246" s="336" t="s">
        <v>1225</v>
      </c>
      <c r="B246" s="355" t="s">
        <v>1221</v>
      </c>
      <c r="C246" s="378" t="s">
        <v>1224</v>
      </c>
      <c r="D246" s="347"/>
      <c r="E246" s="379">
        <f>E247</f>
        <v>0</v>
      </c>
      <c r="F246" s="379">
        <f>F247</f>
        <v>0</v>
      </c>
    </row>
    <row r="247" spans="1:6" ht="24">
      <c r="A247" s="337" t="s">
        <v>1226</v>
      </c>
      <c r="B247" s="358" t="s">
        <v>1221</v>
      </c>
      <c r="C247" s="376" t="s">
        <v>1224</v>
      </c>
      <c r="D247" s="358" t="s">
        <v>1227</v>
      </c>
      <c r="E247" s="389">
        <v>0</v>
      </c>
      <c r="F247" s="389">
        <v>0</v>
      </c>
    </row>
  </sheetData>
  <mergeCells count="5">
    <mergeCell ref="E5:F5"/>
    <mergeCell ref="C4:F4"/>
    <mergeCell ref="B3:F3"/>
    <mergeCell ref="A2:F2"/>
    <mergeCell ref="A6:F6"/>
  </mergeCells>
  <pageMargins left="0.9055118110236221" right="0" top="0.74803149606299213" bottom="0.19685039370078741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I28" sqref="I28"/>
    </sheetView>
  </sheetViews>
  <sheetFormatPr defaultRowHeight="12.75"/>
  <cols>
    <col min="2" max="2" width="45.5703125" customWidth="1"/>
    <col min="3" max="3" width="15.5703125" customWidth="1"/>
    <col min="4" max="4" width="12.85546875" customWidth="1"/>
    <col min="5" max="5" width="11.5703125" style="1" customWidth="1"/>
    <col min="6" max="6" width="14.85546875" hidden="1" customWidth="1"/>
    <col min="7" max="7" width="7.140625" customWidth="1"/>
  </cols>
  <sheetData>
    <row r="1" spans="1:7">
      <c r="E1" s="166"/>
    </row>
    <row r="2" spans="1:7">
      <c r="A2" s="515" t="s">
        <v>1092</v>
      </c>
      <c r="B2" s="515"/>
      <c r="C2" s="515"/>
      <c r="D2" s="515"/>
      <c r="E2" s="515"/>
      <c r="F2" s="13"/>
      <c r="G2" s="13"/>
    </row>
    <row r="3" spans="1:7" ht="45.75" customHeight="1">
      <c r="A3" s="529" t="s">
        <v>1296</v>
      </c>
      <c r="B3" s="529"/>
      <c r="C3" s="529"/>
      <c r="D3" s="529"/>
      <c r="E3" s="529"/>
      <c r="F3" s="147"/>
      <c r="G3" s="143"/>
    </row>
    <row r="4" spans="1:7" ht="16.5" customHeight="1">
      <c r="A4" s="108"/>
      <c r="B4" s="108"/>
      <c r="C4" s="501"/>
      <c r="D4" s="501"/>
      <c r="E4" s="501"/>
      <c r="F4" s="501"/>
    </row>
    <row r="5" spans="1:7" ht="21" customHeight="1">
      <c r="A5" s="547"/>
      <c r="B5" s="547"/>
      <c r="C5" s="547"/>
      <c r="D5" s="547"/>
      <c r="E5" s="170" t="s">
        <v>413</v>
      </c>
    </row>
    <row r="6" spans="1:7" ht="43.5" customHeight="1">
      <c r="A6" s="542" t="s">
        <v>1294</v>
      </c>
      <c r="B6" s="542"/>
      <c r="C6" s="542"/>
      <c r="D6" s="542"/>
      <c r="E6" s="543"/>
    </row>
    <row r="7" spans="1:7" ht="19.5" customHeight="1">
      <c r="A7" s="43"/>
      <c r="B7" s="43"/>
      <c r="C7" s="544" t="s">
        <v>573</v>
      </c>
      <c r="D7" s="544"/>
      <c r="E7" s="545"/>
    </row>
    <row r="8" spans="1:7" ht="45" customHeight="1">
      <c r="A8" s="3"/>
      <c r="B8" s="3"/>
      <c r="C8" s="548" t="s">
        <v>1220</v>
      </c>
      <c r="D8" s="549"/>
      <c r="E8" s="539" t="s">
        <v>30</v>
      </c>
    </row>
    <row r="9" spans="1:7" ht="18.75" customHeight="1">
      <c r="A9" s="546" t="s">
        <v>355</v>
      </c>
      <c r="B9" s="546" t="s">
        <v>375</v>
      </c>
      <c r="C9" s="282" t="s">
        <v>907</v>
      </c>
      <c r="D9" s="283"/>
      <c r="E9" s="540"/>
    </row>
    <row r="10" spans="1:7" ht="41.25" customHeight="1">
      <c r="A10" s="546"/>
      <c r="B10" s="546"/>
      <c r="C10" s="2" t="s">
        <v>29</v>
      </c>
      <c r="D10" s="2" t="s">
        <v>608</v>
      </c>
      <c r="E10" s="541"/>
    </row>
    <row r="11" spans="1:7" ht="22.5" customHeight="1">
      <c r="A11" s="23">
        <v>1</v>
      </c>
      <c r="B11" s="91" t="s">
        <v>356</v>
      </c>
      <c r="C11" s="432">
        <v>2603</v>
      </c>
      <c r="D11" s="69">
        <v>268</v>
      </c>
      <c r="E11" s="69">
        <f t="shared" ref="E11:E28" si="0">SUM(C11:D11)</f>
        <v>2871</v>
      </c>
    </row>
    <row r="12" spans="1:7" ht="21.75" customHeight="1">
      <c r="A12" s="23">
        <v>2</v>
      </c>
      <c r="B12" s="91" t="s">
        <v>357</v>
      </c>
      <c r="C12" s="432">
        <v>1225</v>
      </c>
      <c r="D12" s="69">
        <v>162</v>
      </c>
      <c r="E12" s="69">
        <f t="shared" si="0"/>
        <v>1387</v>
      </c>
    </row>
    <row r="13" spans="1:7" ht="21.75" customHeight="1">
      <c r="A13" s="23">
        <v>3</v>
      </c>
      <c r="B13" s="91" t="s">
        <v>358</v>
      </c>
      <c r="C13" s="432">
        <v>630</v>
      </c>
      <c r="D13" s="69">
        <v>145</v>
      </c>
      <c r="E13" s="69">
        <f t="shared" si="0"/>
        <v>775</v>
      </c>
    </row>
    <row r="14" spans="1:7" ht="21" customHeight="1">
      <c r="A14" s="23">
        <v>4</v>
      </c>
      <c r="B14" s="91" t="s">
        <v>359</v>
      </c>
      <c r="C14" s="432">
        <v>1271</v>
      </c>
      <c r="D14" s="69">
        <v>151</v>
      </c>
      <c r="E14" s="69">
        <f t="shared" si="0"/>
        <v>1422</v>
      </c>
    </row>
    <row r="15" spans="1:7" ht="21" customHeight="1">
      <c r="A15" s="23">
        <v>5</v>
      </c>
      <c r="B15" s="91" t="s">
        <v>360</v>
      </c>
      <c r="C15" s="432">
        <v>1336</v>
      </c>
      <c r="D15" s="69">
        <v>190</v>
      </c>
      <c r="E15" s="69">
        <f t="shared" si="0"/>
        <v>1526</v>
      </c>
    </row>
    <row r="16" spans="1:7" ht="20.25" customHeight="1">
      <c r="A16" s="23">
        <v>6</v>
      </c>
      <c r="B16" s="91" t="s">
        <v>361</v>
      </c>
      <c r="C16" s="432">
        <v>1070</v>
      </c>
      <c r="D16" s="69">
        <v>185</v>
      </c>
      <c r="E16" s="69">
        <f t="shared" si="0"/>
        <v>1255</v>
      </c>
    </row>
    <row r="17" spans="1:5" ht="22.5" customHeight="1">
      <c r="A17" s="23">
        <v>7</v>
      </c>
      <c r="B17" s="91" t="s">
        <v>362</v>
      </c>
      <c r="C17" s="432">
        <v>1424</v>
      </c>
      <c r="D17" s="69">
        <v>162</v>
      </c>
      <c r="E17" s="69">
        <f t="shared" si="0"/>
        <v>1586</v>
      </c>
    </row>
    <row r="18" spans="1:5" ht="21.75" customHeight="1">
      <c r="A18" s="23">
        <v>8</v>
      </c>
      <c r="B18" s="91" t="s">
        <v>363</v>
      </c>
      <c r="C18" s="432">
        <v>1460</v>
      </c>
      <c r="D18" s="69">
        <v>104</v>
      </c>
      <c r="E18" s="69">
        <f t="shared" si="0"/>
        <v>1564</v>
      </c>
    </row>
    <row r="19" spans="1:5" ht="21.75" customHeight="1">
      <c r="A19" s="23">
        <v>9</v>
      </c>
      <c r="B19" s="91" t="s">
        <v>364</v>
      </c>
      <c r="C19" s="432">
        <v>808</v>
      </c>
      <c r="D19" s="69"/>
      <c r="E19" s="69">
        <f t="shared" si="0"/>
        <v>808</v>
      </c>
    </row>
    <row r="20" spans="1:5" ht="21.75" customHeight="1">
      <c r="A20" s="23">
        <v>10</v>
      </c>
      <c r="B20" s="91" t="s">
        <v>478</v>
      </c>
      <c r="C20" s="432">
        <v>708</v>
      </c>
      <c r="D20" s="69">
        <v>16</v>
      </c>
      <c r="E20" s="69">
        <f t="shared" si="0"/>
        <v>724</v>
      </c>
    </row>
    <row r="21" spans="1:5" ht="20.25" customHeight="1">
      <c r="A21" s="23">
        <v>11</v>
      </c>
      <c r="B21" s="91" t="s">
        <v>400</v>
      </c>
      <c r="C21" s="69">
        <v>3548</v>
      </c>
      <c r="D21" s="69">
        <v>370</v>
      </c>
      <c r="E21" s="69">
        <f t="shared" ref="E21:E26" si="1">SUM(C21:D21)</f>
        <v>3918</v>
      </c>
    </row>
    <row r="22" spans="1:5" ht="20.25" customHeight="1">
      <c r="A22" s="23">
        <v>12</v>
      </c>
      <c r="B22" s="91" t="s">
        <v>401</v>
      </c>
      <c r="C22" s="69">
        <v>1393</v>
      </c>
      <c r="D22" s="69">
        <v>66</v>
      </c>
      <c r="E22" s="69">
        <f t="shared" si="1"/>
        <v>1459</v>
      </c>
    </row>
    <row r="23" spans="1:5" ht="21.75" customHeight="1">
      <c r="A23" s="23">
        <v>13</v>
      </c>
      <c r="B23" s="91" t="s">
        <v>365</v>
      </c>
      <c r="C23" s="69">
        <v>1230</v>
      </c>
      <c r="D23" s="69">
        <v>27</v>
      </c>
      <c r="E23" s="69">
        <f t="shared" si="1"/>
        <v>1257</v>
      </c>
    </row>
    <row r="24" spans="1:5" ht="20.25" customHeight="1">
      <c r="A24" s="23">
        <v>14</v>
      </c>
      <c r="B24" s="91" t="s">
        <v>397</v>
      </c>
      <c r="C24" s="69">
        <v>181</v>
      </c>
      <c r="D24" s="69"/>
      <c r="E24" s="69">
        <f t="shared" si="1"/>
        <v>181</v>
      </c>
    </row>
    <row r="25" spans="1:5" ht="19.5" customHeight="1">
      <c r="A25" s="23">
        <v>15</v>
      </c>
      <c r="B25" s="91" t="s">
        <v>398</v>
      </c>
      <c r="C25" s="69">
        <v>670</v>
      </c>
      <c r="D25" s="69">
        <v>13.9</v>
      </c>
      <c r="E25" s="69">
        <f t="shared" si="1"/>
        <v>683.9</v>
      </c>
    </row>
    <row r="26" spans="1:5" ht="21" customHeight="1">
      <c r="A26" s="23">
        <v>16</v>
      </c>
      <c r="B26" s="91" t="s">
        <v>399</v>
      </c>
      <c r="C26" s="69">
        <v>474</v>
      </c>
      <c r="D26" s="69"/>
      <c r="E26" s="69">
        <f t="shared" si="1"/>
        <v>474</v>
      </c>
    </row>
    <row r="27" spans="1:5" ht="21" customHeight="1">
      <c r="A27" s="23">
        <v>17</v>
      </c>
      <c r="B27" s="91" t="s">
        <v>402</v>
      </c>
      <c r="C27" s="69">
        <v>1836</v>
      </c>
      <c r="D27" s="69">
        <v>183</v>
      </c>
      <c r="E27" s="69">
        <f>SUM(C27:D27)</f>
        <v>2019</v>
      </c>
    </row>
    <row r="28" spans="1:5" ht="22.5" customHeight="1">
      <c r="A28" s="23">
        <v>18</v>
      </c>
      <c r="B28" s="91" t="s">
        <v>403</v>
      </c>
      <c r="C28" s="69">
        <v>8133</v>
      </c>
      <c r="D28" s="69">
        <v>2492</v>
      </c>
      <c r="E28" s="145">
        <f t="shared" si="0"/>
        <v>10625</v>
      </c>
    </row>
    <row r="29" spans="1:5" ht="22.5" customHeight="1">
      <c r="A29" s="23"/>
      <c r="B29" s="91"/>
      <c r="C29" s="69"/>
      <c r="D29" s="69"/>
      <c r="E29" s="69"/>
    </row>
    <row r="30" spans="1:5" ht="21.75" customHeight="1">
      <c r="A30" s="546" t="s">
        <v>31</v>
      </c>
      <c r="B30" s="546"/>
      <c r="C30" s="70">
        <f>SUM(C11:C29)</f>
        <v>30000</v>
      </c>
      <c r="D30" s="111">
        <f>SUM(D11:D28)</f>
        <v>4534.8999999999996</v>
      </c>
      <c r="E30" s="111">
        <f>SUM(E11:E29)</f>
        <v>34534.9</v>
      </c>
    </row>
    <row r="31" spans="1:5">
      <c r="A31" s="38"/>
      <c r="B31" s="38"/>
      <c r="C31" s="38"/>
    </row>
    <row r="32" spans="1:5">
      <c r="A32" s="38"/>
      <c r="B32" s="38"/>
      <c r="C32" s="38"/>
    </row>
    <row r="33" spans="1:3">
      <c r="A33" s="38"/>
      <c r="B33" s="38"/>
      <c r="C33" s="38"/>
    </row>
    <row r="34" spans="1:3">
      <c r="A34" s="38"/>
      <c r="B34" s="38"/>
      <c r="C34" s="38"/>
    </row>
    <row r="35" spans="1:3">
      <c r="A35" s="38"/>
      <c r="B35" s="38"/>
      <c r="C35" s="38"/>
    </row>
    <row r="36" spans="1:3">
      <c r="A36" s="38"/>
      <c r="B36" s="38"/>
      <c r="C36" s="38"/>
    </row>
    <row r="37" spans="1:3">
      <c r="A37" s="38"/>
      <c r="B37" s="38"/>
      <c r="C37" s="38"/>
    </row>
    <row r="38" spans="1:3">
      <c r="A38" s="38"/>
      <c r="B38" s="38"/>
      <c r="C38" s="38"/>
    </row>
    <row r="39" spans="1:3">
      <c r="A39" s="38"/>
      <c r="B39" s="38"/>
      <c r="C39" s="38"/>
    </row>
    <row r="40" spans="1:3">
      <c r="A40" s="38"/>
      <c r="B40" s="38"/>
      <c r="C40" s="38"/>
    </row>
    <row r="41" spans="1:3">
      <c r="A41" s="38"/>
      <c r="B41" s="38"/>
      <c r="C41" s="38"/>
    </row>
    <row r="42" spans="1:3">
      <c r="A42" s="38"/>
      <c r="B42" s="38"/>
      <c r="C42" s="38"/>
    </row>
    <row r="43" spans="1:3">
      <c r="A43" s="38"/>
      <c r="B43" s="38"/>
      <c r="C43" s="38"/>
    </row>
    <row r="44" spans="1:3">
      <c r="A44" s="38"/>
      <c r="B44" s="38"/>
      <c r="C44" s="38"/>
    </row>
    <row r="45" spans="1:3">
      <c r="A45" s="38"/>
      <c r="B45" s="38"/>
      <c r="C45" s="38"/>
    </row>
  </sheetData>
  <mergeCells count="11">
    <mergeCell ref="A30:B30"/>
    <mergeCell ref="A5:D5"/>
    <mergeCell ref="B9:B10"/>
    <mergeCell ref="A9:A10"/>
    <mergeCell ref="C8:D8"/>
    <mergeCell ref="A2:E2"/>
    <mergeCell ref="A3:E3"/>
    <mergeCell ref="E8:E10"/>
    <mergeCell ref="C4:F4"/>
    <mergeCell ref="A6:E6"/>
    <mergeCell ref="C7:E7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J20" sqref="J20"/>
    </sheetView>
  </sheetViews>
  <sheetFormatPr defaultRowHeight="12.75"/>
  <cols>
    <col min="2" max="2" width="39.7109375" customWidth="1"/>
    <col min="3" max="3" width="11.28515625" style="1" customWidth="1"/>
    <col min="4" max="4" width="10.42578125" style="1" customWidth="1"/>
    <col min="5" max="5" width="9.140625" style="1" customWidth="1"/>
    <col min="6" max="6" width="9.140625" style="1"/>
    <col min="7" max="7" width="10.85546875" style="1" customWidth="1"/>
    <col min="9" max="9" width="4.85546875" hidden="1" customWidth="1"/>
  </cols>
  <sheetData>
    <row r="1" spans="1:9">
      <c r="H1" s="38"/>
    </row>
    <row r="2" spans="1:9" ht="18.75" customHeight="1">
      <c r="A2" s="515" t="s">
        <v>1092</v>
      </c>
      <c r="B2" s="515"/>
      <c r="C2" s="515"/>
      <c r="D2" s="515"/>
      <c r="E2" s="515"/>
      <c r="F2" s="515"/>
      <c r="G2" s="515"/>
      <c r="H2" s="531"/>
    </row>
    <row r="3" spans="1:9" ht="56.25" customHeight="1">
      <c r="A3" s="107"/>
      <c r="B3" s="107"/>
      <c r="C3" s="107"/>
      <c r="D3" s="529" t="s">
        <v>1244</v>
      </c>
      <c r="E3" s="556"/>
      <c r="F3" s="556"/>
      <c r="G3" s="556"/>
      <c r="H3" s="556"/>
    </row>
    <row r="4" spans="1:9" ht="14.25" customHeight="1">
      <c r="A4" s="121"/>
      <c r="B4" s="121"/>
      <c r="C4" s="121"/>
      <c r="D4" s="122"/>
      <c r="E4" s="122"/>
      <c r="F4" s="501"/>
      <c r="G4" s="501"/>
      <c r="H4" s="501"/>
      <c r="I4" s="501"/>
    </row>
    <row r="5" spans="1:9" ht="22.5" customHeight="1">
      <c r="A5" s="547"/>
      <c r="B5" s="547"/>
      <c r="C5" s="547"/>
      <c r="D5" s="547"/>
      <c r="E5" s="547"/>
      <c r="F5" s="547"/>
      <c r="G5" s="550" t="s">
        <v>1021</v>
      </c>
      <c r="H5" s="551"/>
    </row>
    <row r="6" spans="1:9" ht="51" customHeight="1">
      <c r="A6" s="552" t="s">
        <v>1308</v>
      </c>
      <c r="B6" s="553"/>
      <c r="C6" s="554"/>
      <c r="D6" s="554"/>
      <c r="E6" s="554"/>
      <c r="F6" s="554"/>
      <c r="G6" s="555"/>
      <c r="H6" s="531"/>
    </row>
    <row r="7" spans="1:9" ht="27.75" customHeight="1">
      <c r="A7" s="109"/>
      <c r="B7" s="109"/>
      <c r="C7" s="544" t="s">
        <v>573</v>
      </c>
      <c r="D7" s="544"/>
      <c r="E7" s="544"/>
      <c r="F7" s="544"/>
      <c r="G7" s="566"/>
      <c r="H7" s="567"/>
    </row>
    <row r="8" spans="1:9" ht="28.5" customHeight="1">
      <c r="A8" s="3"/>
      <c r="B8" s="3"/>
      <c r="C8" s="508" t="s">
        <v>1220</v>
      </c>
      <c r="D8" s="564"/>
      <c r="E8" s="565"/>
      <c r="F8" s="508" t="s">
        <v>1220</v>
      </c>
      <c r="G8" s="564"/>
      <c r="H8" s="565"/>
    </row>
    <row r="9" spans="1:9" ht="20.25" customHeight="1">
      <c r="A9" s="506" t="s">
        <v>779</v>
      </c>
      <c r="B9" s="558" t="s">
        <v>375</v>
      </c>
      <c r="C9" s="561" t="s">
        <v>1002</v>
      </c>
      <c r="D9" s="562"/>
      <c r="E9" s="563"/>
      <c r="F9" s="561" t="s">
        <v>1306</v>
      </c>
      <c r="G9" s="562"/>
      <c r="H9" s="563"/>
    </row>
    <row r="10" spans="1:9" ht="51">
      <c r="A10" s="557"/>
      <c r="B10" s="507"/>
      <c r="C10" s="106" t="s">
        <v>29</v>
      </c>
      <c r="D10" s="106" t="s">
        <v>608</v>
      </c>
      <c r="E10" s="106" t="s">
        <v>30</v>
      </c>
      <c r="F10" s="106" t="s">
        <v>29</v>
      </c>
      <c r="G10" s="106" t="s">
        <v>608</v>
      </c>
      <c r="H10" s="106" t="s">
        <v>30</v>
      </c>
    </row>
    <row r="11" spans="1:9" ht="24" customHeight="1">
      <c r="A11" s="23">
        <v>1</v>
      </c>
      <c r="B11" s="77" t="s">
        <v>356</v>
      </c>
      <c r="C11" s="432">
        <v>2603</v>
      </c>
      <c r="D11" s="69">
        <v>268</v>
      </c>
      <c r="E11" s="69">
        <f>SUM(C11:D11)</f>
        <v>2871</v>
      </c>
      <c r="F11" s="432">
        <v>2603</v>
      </c>
      <c r="G11" s="69">
        <v>268</v>
      </c>
      <c r="H11" s="69">
        <f t="shared" ref="H11:H29" si="0">SUM(F11:G11)</f>
        <v>2871</v>
      </c>
    </row>
    <row r="12" spans="1:9" ht="24" customHeight="1">
      <c r="A12" s="23">
        <v>2</v>
      </c>
      <c r="B12" s="77" t="s">
        <v>357</v>
      </c>
      <c r="C12" s="432">
        <v>1225</v>
      </c>
      <c r="D12" s="69">
        <v>162</v>
      </c>
      <c r="E12" s="69">
        <f t="shared" ref="E12:E29" si="1">SUM(C12:D12)</f>
        <v>1387</v>
      </c>
      <c r="F12" s="432">
        <v>1225</v>
      </c>
      <c r="G12" s="69">
        <v>162</v>
      </c>
      <c r="H12" s="69">
        <f t="shared" si="0"/>
        <v>1387</v>
      </c>
    </row>
    <row r="13" spans="1:9" ht="24" customHeight="1">
      <c r="A13" s="23">
        <v>3</v>
      </c>
      <c r="B13" s="77" t="s">
        <v>358</v>
      </c>
      <c r="C13" s="432">
        <v>630</v>
      </c>
      <c r="D13" s="69">
        <v>145</v>
      </c>
      <c r="E13" s="69">
        <f t="shared" si="1"/>
        <v>775</v>
      </c>
      <c r="F13" s="432">
        <v>630</v>
      </c>
      <c r="G13" s="69">
        <v>145</v>
      </c>
      <c r="H13" s="69">
        <f t="shared" si="0"/>
        <v>775</v>
      </c>
    </row>
    <row r="14" spans="1:9" ht="24" customHeight="1">
      <c r="A14" s="23">
        <v>4</v>
      </c>
      <c r="B14" s="77" t="s">
        <v>359</v>
      </c>
      <c r="C14" s="432">
        <v>1271</v>
      </c>
      <c r="D14" s="69">
        <v>151</v>
      </c>
      <c r="E14" s="69">
        <f t="shared" si="1"/>
        <v>1422</v>
      </c>
      <c r="F14" s="432">
        <v>1271</v>
      </c>
      <c r="G14" s="69">
        <v>151</v>
      </c>
      <c r="H14" s="69">
        <f t="shared" si="0"/>
        <v>1422</v>
      </c>
    </row>
    <row r="15" spans="1:9" ht="24" customHeight="1">
      <c r="A15" s="23">
        <v>5</v>
      </c>
      <c r="B15" s="77" t="s">
        <v>360</v>
      </c>
      <c r="C15" s="432">
        <v>1336</v>
      </c>
      <c r="D15" s="69">
        <v>190</v>
      </c>
      <c r="E15" s="69">
        <f t="shared" si="1"/>
        <v>1526</v>
      </c>
      <c r="F15" s="432">
        <v>1336</v>
      </c>
      <c r="G15" s="69">
        <v>90</v>
      </c>
      <c r="H15" s="69">
        <f t="shared" si="0"/>
        <v>1426</v>
      </c>
    </row>
    <row r="16" spans="1:9" ht="24" customHeight="1">
      <c r="A16" s="23">
        <v>6</v>
      </c>
      <c r="B16" s="77" t="s">
        <v>361</v>
      </c>
      <c r="C16" s="432">
        <v>1070</v>
      </c>
      <c r="D16" s="69">
        <v>185</v>
      </c>
      <c r="E16" s="69">
        <f t="shared" si="1"/>
        <v>1255</v>
      </c>
      <c r="F16" s="432">
        <v>1070</v>
      </c>
      <c r="G16" s="69">
        <v>185</v>
      </c>
      <c r="H16" s="69">
        <f t="shared" si="0"/>
        <v>1255</v>
      </c>
    </row>
    <row r="17" spans="1:8" ht="24" customHeight="1">
      <c r="A17" s="23">
        <v>7</v>
      </c>
      <c r="B17" s="77" t="s">
        <v>362</v>
      </c>
      <c r="C17" s="432">
        <v>1424</v>
      </c>
      <c r="D17" s="69">
        <v>162</v>
      </c>
      <c r="E17" s="69">
        <f t="shared" si="1"/>
        <v>1586</v>
      </c>
      <c r="F17" s="432">
        <v>1424</v>
      </c>
      <c r="G17" s="69">
        <v>162</v>
      </c>
      <c r="H17" s="69">
        <f t="shared" si="0"/>
        <v>1586</v>
      </c>
    </row>
    <row r="18" spans="1:8" ht="24" customHeight="1">
      <c r="A18" s="23">
        <v>8</v>
      </c>
      <c r="B18" s="77" t="s">
        <v>363</v>
      </c>
      <c r="C18" s="432">
        <v>1460</v>
      </c>
      <c r="D18" s="69">
        <v>104</v>
      </c>
      <c r="E18" s="69">
        <f t="shared" si="1"/>
        <v>1564</v>
      </c>
      <c r="F18" s="432">
        <v>1460</v>
      </c>
      <c r="G18" s="69">
        <v>104</v>
      </c>
      <c r="H18" s="69">
        <f t="shared" si="0"/>
        <v>1564</v>
      </c>
    </row>
    <row r="19" spans="1:8" ht="24" customHeight="1">
      <c r="A19" s="23">
        <v>9</v>
      </c>
      <c r="B19" s="91" t="s">
        <v>364</v>
      </c>
      <c r="C19" s="432">
        <v>808</v>
      </c>
      <c r="D19" s="69"/>
      <c r="E19" s="69">
        <f t="shared" si="1"/>
        <v>808</v>
      </c>
      <c r="F19" s="432">
        <v>808</v>
      </c>
      <c r="G19" s="69"/>
      <c r="H19" s="69">
        <f t="shared" si="0"/>
        <v>808</v>
      </c>
    </row>
    <row r="20" spans="1:8" ht="24" customHeight="1">
      <c r="A20" s="23">
        <v>10</v>
      </c>
      <c r="B20" s="91" t="s">
        <v>478</v>
      </c>
      <c r="C20" s="432">
        <v>708</v>
      </c>
      <c r="D20" s="69">
        <v>16</v>
      </c>
      <c r="E20" s="69">
        <f t="shared" si="1"/>
        <v>724</v>
      </c>
      <c r="F20" s="432">
        <v>708</v>
      </c>
      <c r="G20" s="69">
        <v>16</v>
      </c>
      <c r="H20" s="69">
        <f t="shared" si="0"/>
        <v>724</v>
      </c>
    </row>
    <row r="21" spans="1:8" ht="24" customHeight="1">
      <c r="A21" s="23">
        <v>11</v>
      </c>
      <c r="B21" s="91" t="s">
        <v>400</v>
      </c>
      <c r="C21" s="69">
        <v>3548</v>
      </c>
      <c r="D21" s="69">
        <v>370</v>
      </c>
      <c r="E21" s="69">
        <f t="shared" si="1"/>
        <v>3918</v>
      </c>
      <c r="F21" s="69">
        <v>3548</v>
      </c>
      <c r="G21" s="69">
        <v>370</v>
      </c>
      <c r="H21" s="69">
        <f t="shared" si="0"/>
        <v>3918</v>
      </c>
    </row>
    <row r="22" spans="1:8" ht="24" customHeight="1">
      <c r="A22" s="23">
        <v>12</v>
      </c>
      <c r="B22" s="91" t="s">
        <v>401</v>
      </c>
      <c r="C22" s="69">
        <v>1393</v>
      </c>
      <c r="D22" s="69">
        <v>66</v>
      </c>
      <c r="E22" s="69">
        <f t="shared" si="1"/>
        <v>1459</v>
      </c>
      <c r="F22" s="69">
        <v>1393</v>
      </c>
      <c r="G22" s="69">
        <v>66</v>
      </c>
      <c r="H22" s="69">
        <f t="shared" si="0"/>
        <v>1459</v>
      </c>
    </row>
    <row r="23" spans="1:8" ht="24" customHeight="1">
      <c r="A23" s="23">
        <v>13</v>
      </c>
      <c r="B23" s="91" t="s">
        <v>365</v>
      </c>
      <c r="C23" s="69">
        <v>1230</v>
      </c>
      <c r="D23" s="69">
        <v>27</v>
      </c>
      <c r="E23" s="69">
        <f t="shared" si="1"/>
        <v>1257</v>
      </c>
      <c r="F23" s="69">
        <v>1230</v>
      </c>
      <c r="G23" s="69">
        <v>27</v>
      </c>
      <c r="H23" s="69">
        <f t="shared" si="0"/>
        <v>1257</v>
      </c>
    </row>
    <row r="24" spans="1:8" ht="24" customHeight="1">
      <c r="A24" s="23">
        <v>14</v>
      </c>
      <c r="B24" s="91" t="s">
        <v>397</v>
      </c>
      <c r="C24" s="69">
        <v>181</v>
      </c>
      <c r="D24" s="69"/>
      <c r="E24" s="69">
        <f t="shared" si="1"/>
        <v>181</v>
      </c>
      <c r="F24" s="69">
        <v>181</v>
      </c>
      <c r="G24" s="69"/>
      <c r="H24" s="69">
        <f t="shared" si="0"/>
        <v>181</v>
      </c>
    </row>
    <row r="25" spans="1:8" ht="24" customHeight="1">
      <c r="A25" s="23">
        <v>15</v>
      </c>
      <c r="B25" s="91" t="s">
        <v>398</v>
      </c>
      <c r="C25" s="69">
        <v>670</v>
      </c>
      <c r="D25" s="69">
        <v>13.9</v>
      </c>
      <c r="E25" s="69">
        <f t="shared" si="1"/>
        <v>683.9</v>
      </c>
      <c r="F25" s="69">
        <v>670</v>
      </c>
      <c r="G25" s="69">
        <v>13.9</v>
      </c>
      <c r="H25" s="69">
        <f t="shared" si="0"/>
        <v>683.9</v>
      </c>
    </row>
    <row r="26" spans="1:8" ht="24" customHeight="1">
      <c r="A26" s="23">
        <v>16</v>
      </c>
      <c r="B26" s="91" t="s">
        <v>399</v>
      </c>
      <c r="C26" s="69">
        <v>474</v>
      </c>
      <c r="D26" s="69"/>
      <c r="E26" s="69">
        <f t="shared" si="1"/>
        <v>474</v>
      </c>
      <c r="F26" s="69">
        <v>474</v>
      </c>
      <c r="G26" s="69"/>
      <c r="H26" s="69">
        <f t="shared" si="0"/>
        <v>474</v>
      </c>
    </row>
    <row r="27" spans="1:8" ht="24" customHeight="1">
      <c r="A27" s="23">
        <v>17</v>
      </c>
      <c r="B27" s="91" t="s">
        <v>402</v>
      </c>
      <c r="C27" s="69">
        <v>1836</v>
      </c>
      <c r="D27" s="69">
        <v>183</v>
      </c>
      <c r="E27" s="69">
        <f t="shared" si="1"/>
        <v>2019</v>
      </c>
      <c r="F27" s="69">
        <v>1836</v>
      </c>
      <c r="G27" s="69">
        <v>183</v>
      </c>
      <c r="H27" s="69">
        <f t="shared" si="0"/>
        <v>2019</v>
      </c>
    </row>
    <row r="28" spans="1:8" ht="24" customHeight="1">
      <c r="A28" s="23">
        <v>18</v>
      </c>
      <c r="B28" s="91" t="s">
        <v>403</v>
      </c>
      <c r="C28" s="69">
        <v>8133</v>
      </c>
      <c r="D28" s="69">
        <v>2492</v>
      </c>
      <c r="E28" s="69">
        <f t="shared" si="1"/>
        <v>10625</v>
      </c>
      <c r="F28" s="69">
        <v>8133</v>
      </c>
      <c r="G28" s="69">
        <v>2492</v>
      </c>
      <c r="H28" s="69">
        <f t="shared" si="0"/>
        <v>10625</v>
      </c>
    </row>
    <row r="29" spans="1:8" ht="25.5" customHeight="1">
      <c r="A29" s="559" t="s">
        <v>31</v>
      </c>
      <c r="B29" s="560"/>
      <c r="C29" s="110">
        <f>SUM(C11:C28)</f>
        <v>30000</v>
      </c>
      <c r="D29" s="146">
        <f>SUM(D11:D28)</f>
        <v>4534.8999999999996</v>
      </c>
      <c r="E29" s="146">
        <f t="shared" si="1"/>
        <v>34534.9</v>
      </c>
      <c r="F29" s="110">
        <f>SUM(F11:F28)</f>
        <v>30000</v>
      </c>
      <c r="G29" s="146">
        <f>SUM(G11:G28)</f>
        <v>4434.8999999999996</v>
      </c>
      <c r="H29" s="146">
        <f t="shared" si="0"/>
        <v>34434.9</v>
      </c>
    </row>
  </sheetData>
  <mergeCells count="14">
    <mergeCell ref="A29:B29"/>
    <mergeCell ref="A5:F5"/>
    <mergeCell ref="C9:E9"/>
    <mergeCell ref="F9:H9"/>
    <mergeCell ref="C8:E8"/>
    <mergeCell ref="F8:H8"/>
    <mergeCell ref="C7:H7"/>
    <mergeCell ref="A2:H2"/>
    <mergeCell ref="G5:H5"/>
    <mergeCell ref="A6:H6"/>
    <mergeCell ref="D3:H3"/>
    <mergeCell ref="A9:A10"/>
    <mergeCell ref="B9:B10"/>
    <mergeCell ref="F4:I4"/>
  </mergeCells>
  <pageMargins left="0.78740157480314965" right="0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F15" sqref="F15"/>
    </sheetView>
  </sheetViews>
  <sheetFormatPr defaultRowHeight="14.25"/>
  <cols>
    <col min="2" max="2" width="52" customWidth="1"/>
    <col min="3" max="3" width="14.7109375" style="46" customWidth="1"/>
  </cols>
  <sheetData>
    <row r="1" spans="1:3" ht="12.75">
      <c r="C1" s="444" t="s">
        <v>1266</v>
      </c>
    </row>
    <row r="2" spans="1:3" ht="21" customHeight="1">
      <c r="A2" s="515" t="s">
        <v>264</v>
      </c>
      <c r="B2" s="515"/>
      <c r="C2" s="515"/>
    </row>
    <row r="3" spans="1:3" ht="47.25" customHeight="1">
      <c r="A3" s="529" t="s">
        <v>1244</v>
      </c>
      <c r="B3" s="529"/>
      <c r="C3" s="529"/>
    </row>
    <row r="4" spans="1:3" ht="12.75">
      <c r="A4" s="30"/>
      <c r="B4" s="501"/>
      <c r="C4" s="501"/>
    </row>
    <row r="5" spans="1:3" ht="21" customHeight="1">
      <c r="A5" s="103"/>
      <c r="B5" s="99"/>
      <c r="C5" s="169" t="s">
        <v>413</v>
      </c>
    </row>
    <row r="6" spans="1:3" ht="78.75" customHeight="1">
      <c r="A6" s="569" t="s">
        <v>1293</v>
      </c>
      <c r="B6" s="569"/>
      <c r="C6" s="569"/>
    </row>
    <row r="7" spans="1:3" ht="24.75" customHeight="1">
      <c r="A7" s="43"/>
      <c r="B7" s="43"/>
      <c r="C7" s="75" t="s">
        <v>573</v>
      </c>
    </row>
    <row r="8" spans="1:3" ht="28.5" customHeight="1">
      <c r="A8" s="22" t="s">
        <v>355</v>
      </c>
      <c r="B8" s="22" t="s">
        <v>375</v>
      </c>
      <c r="C8" s="281" t="s">
        <v>907</v>
      </c>
    </row>
    <row r="9" spans="1:3" ht="21.75" customHeight="1">
      <c r="A9" s="23">
        <v>1</v>
      </c>
      <c r="B9" s="77" t="s">
        <v>356</v>
      </c>
      <c r="C9" s="433">
        <v>231</v>
      </c>
    </row>
    <row r="10" spans="1:3" ht="21" customHeight="1">
      <c r="A10" s="23">
        <v>2</v>
      </c>
      <c r="B10" s="77" t="s">
        <v>357</v>
      </c>
      <c r="C10" s="433">
        <v>93</v>
      </c>
    </row>
    <row r="11" spans="1:3" ht="21" customHeight="1">
      <c r="A11" s="23">
        <v>3</v>
      </c>
      <c r="B11" s="77" t="s">
        <v>358</v>
      </c>
      <c r="C11" s="433">
        <v>90</v>
      </c>
    </row>
    <row r="12" spans="1:3" ht="21" customHeight="1">
      <c r="A12" s="23">
        <v>4</v>
      </c>
      <c r="B12" s="77" t="s">
        <v>359</v>
      </c>
      <c r="C12" s="433">
        <v>93</v>
      </c>
    </row>
    <row r="13" spans="1:3" ht="21.75" customHeight="1">
      <c r="A13" s="23">
        <v>5</v>
      </c>
      <c r="B13" s="77" t="s">
        <v>360</v>
      </c>
      <c r="C13" s="433">
        <v>93</v>
      </c>
    </row>
    <row r="14" spans="1:3" ht="21.75" customHeight="1">
      <c r="A14" s="23">
        <v>6</v>
      </c>
      <c r="B14" s="77" t="s">
        <v>361</v>
      </c>
      <c r="C14" s="433">
        <v>93</v>
      </c>
    </row>
    <row r="15" spans="1:3" ht="21" customHeight="1">
      <c r="A15" s="23">
        <v>7</v>
      </c>
      <c r="B15" s="77" t="s">
        <v>362</v>
      </c>
      <c r="C15" s="433">
        <v>93</v>
      </c>
    </row>
    <row r="16" spans="1:3" ht="21" customHeight="1">
      <c r="A16" s="23">
        <v>8</v>
      </c>
      <c r="B16" s="77" t="s">
        <v>363</v>
      </c>
      <c r="C16" s="433">
        <v>90</v>
      </c>
    </row>
    <row r="17" spans="1:3" ht="20.25" customHeight="1">
      <c r="A17" s="23">
        <v>9</v>
      </c>
      <c r="B17" s="77" t="s">
        <v>364</v>
      </c>
      <c r="C17" s="433">
        <v>85</v>
      </c>
    </row>
    <row r="18" spans="1:3" ht="21" customHeight="1">
      <c r="A18" s="23">
        <v>10</v>
      </c>
      <c r="B18" s="77" t="s">
        <v>478</v>
      </c>
      <c r="C18" s="433">
        <v>87</v>
      </c>
    </row>
    <row r="19" spans="1:3" ht="20.25" customHeight="1">
      <c r="A19" s="23">
        <v>11</v>
      </c>
      <c r="B19" s="77" t="s">
        <v>400</v>
      </c>
      <c r="C19" s="433">
        <v>234</v>
      </c>
    </row>
    <row r="20" spans="1:3" ht="20.25" customHeight="1">
      <c r="A20" s="23">
        <v>12</v>
      </c>
      <c r="B20" s="77" t="s">
        <v>401</v>
      </c>
      <c r="C20" s="433">
        <v>90</v>
      </c>
    </row>
    <row r="21" spans="1:3" ht="19.5" customHeight="1">
      <c r="A21" s="23">
        <v>13</v>
      </c>
      <c r="B21" s="77" t="s">
        <v>365</v>
      </c>
      <c r="C21" s="433">
        <v>89</v>
      </c>
    </row>
    <row r="22" spans="1:3" ht="20.25" customHeight="1">
      <c r="A22" s="23">
        <v>14</v>
      </c>
      <c r="B22" s="431" t="s">
        <v>397</v>
      </c>
      <c r="C22" s="433"/>
    </row>
    <row r="23" spans="1:3" ht="21" customHeight="1">
      <c r="A23" s="23">
        <v>15</v>
      </c>
      <c r="B23" s="431" t="s">
        <v>398</v>
      </c>
      <c r="C23" s="433"/>
    </row>
    <row r="24" spans="1:3" ht="21" customHeight="1">
      <c r="A24" s="23">
        <v>16</v>
      </c>
      <c r="B24" s="431" t="s">
        <v>399</v>
      </c>
      <c r="C24" s="433"/>
    </row>
    <row r="25" spans="1:3" ht="21" customHeight="1">
      <c r="A25" s="23">
        <v>17</v>
      </c>
      <c r="B25" s="77" t="s">
        <v>402</v>
      </c>
      <c r="C25" s="433">
        <v>88</v>
      </c>
    </row>
    <row r="26" spans="1:3" ht="21" customHeight="1">
      <c r="A26" s="23">
        <v>18</v>
      </c>
      <c r="B26" s="77" t="s">
        <v>403</v>
      </c>
      <c r="C26" s="433">
        <v>1200</v>
      </c>
    </row>
    <row r="27" spans="1:3" ht="22.5" customHeight="1">
      <c r="A27" s="559" t="s">
        <v>374</v>
      </c>
      <c r="B27" s="568"/>
      <c r="C27" s="111">
        <f t="shared" ref="C27" si="0">SUM(C9:C26)</f>
        <v>2749</v>
      </c>
    </row>
    <row r="28" spans="1:3">
      <c r="A28" s="46"/>
      <c r="B28" s="46"/>
    </row>
  </sheetData>
  <mergeCells count="5">
    <mergeCell ref="A27:B27"/>
    <mergeCell ref="A2:C2"/>
    <mergeCell ref="A6:C6"/>
    <mergeCell ref="B4:C4"/>
    <mergeCell ref="A3:C3"/>
  </mergeCells>
  <phoneticPr fontId="4" type="noConversion"/>
  <pageMargins left="1.1811023622047245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D10" sqref="D10"/>
    </sheetView>
  </sheetViews>
  <sheetFormatPr defaultRowHeight="14.25"/>
  <cols>
    <col min="2" max="2" width="42.5703125" customWidth="1"/>
    <col min="3" max="3" width="14.7109375" style="46" customWidth="1"/>
    <col min="4" max="4" width="14.85546875" customWidth="1"/>
    <col min="5" max="5" width="8.42578125" hidden="1" customWidth="1"/>
  </cols>
  <sheetData>
    <row r="1" spans="1:5">
      <c r="D1" s="166"/>
    </row>
    <row r="2" spans="1:5" ht="12.75">
      <c r="A2" s="515" t="s">
        <v>264</v>
      </c>
      <c r="B2" s="515"/>
      <c r="C2" s="515"/>
      <c r="D2" s="531"/>
    </row>
    <row r="3" spans="1:5" ht="54" customHeight="1">
      <c r="A3" s="101"/>
      <c r="B3" s="529" t="s">
        <v>1244</v>
      </c>
      <c r="C3" s="529"/>
      <c r="D3" s="570"/>
    </row>
    <row r="4" spans="1:5" ht="12.75">
      <c r="A4" s="103"/>
      <c r="B4" s="501"/>
      <c r="C4" s="501"/>
      <c r="D4" s="501"/>
      <c r="E4" s="501"/>
    </row>
    <row r="5" spans="1:5" ht="25.5" customHeight="1">
      <c r="A5" s="103"/>
      <c r="B5" s="99"/>
      <c r="C5" s="99"/>
      <c r="D5" s="169" t="s">
        <v>1021</v>
      </c>
    </row>
    <row r="6" spans="1:5" ht="65.25" customHeight="1">
      <c r="A6" s="569" t="s">
        <v>1309</v>
      </c>
      <c r="B6" s="569"/>
      <c r="C6" s="569"/>
      <c r="D6" s="531"/>
    </row>
    <row r="7" spans="1:5">
      <c r="A7" s="43"/>
      <c r="B7" s="43"/>
      <c r="C7" s="571" t="s">
        <v>573</v>
      </c>
      <c r="D7" s="567"/>
    </row>
    <row r="8" spans="1:5" ht="36.75" customHeight="1">
      <c r="A8" s="102" t="s">
        <v>355</v>
      </c>
      <c r="B8" s="102" t="s">
        <v>375</v>
      </c>
      <c r="C8" s="442" t="s">
        <v>1002</v>
      </c>
      <c r="D8" s="442" t="s">
        <v>1306</v>
      </c>
    </row>
    <row r="9" spans="1:5" ht="20.100000000000001" customHeight="1">
      <c r="A9" s="23">
        <v>1</v>
      </c>
      <c r="B9" s="77" t="s">
        <v>356</v>
      </c>
      <c r="C9" s="433">
        <v>258</v>
      </c>
      <c r="D9" s="433">
        <v>363</v>
      </c>
    </row>
    <row r="10" spans="1:5" ht="20.100000000000001" customHeight="1">
      <c r="A10" s="23">
        <v>2</v>
      </c>
      <c r="B10" s="77" t="s">
        <v>357</v>
      </c>
      <c r="C10" s="433">
        <v>93</v>
      </c>
      <c r="D10" s="433">
        <v>93</v>
      </c>
    </row>
    <row r="11" spans="1:5" ht="20.100000000000001" customHeight="1">
      <c r="A11" s="23">
        <v>3</v>
      </c>
      <c r="B11" s="77" t="s">
        <v>358</v>
      </c>
      <c r="C11" s="433">
        <v>90</v>
      </c>
      <c r="D11" s="433">
        <v>90</v>
      </c>
    </row>
    <row r="12" spans="1:5" ht="20.100000000000001" customHeight="1">
      <c r="A12" s="23">
        <v>4</v>
      </c>
      <c r="B12" s="77" t="s">
        <v>359</v>
      </c>
      <c r="C12" s="433">
        <v>93</v>
      </c>
      <c r="D12" s="433">
        <v>93</v>
      </c>
    </row>
    <row r="13" spans="1:5" ht="20.100000000000001" customHeight="1">
      <c r="A13" s="23">
        <v>5</v>
      </c>
      <c r="B13" s="77" t="s">
        <v>360</v>
      </c>
      <c r="C13" s="433">
        <v>93</v>
      </c>
      <c r="D13" s="433">
        <v>93</v>
      </c>
    </row>
    <row r="14" spans="1:5" ht="20.100000000000001" customHeight="1">
      <c r="A14" s="23">
        <v>6</v>
      </c>
      <c r="B14" s="77" t="s">
        <v>361</v>
      </c>
      <c r="C14" s="433">
        <v>93</v>
      </c>
      <c r="D14" s="433">
        <v>93</v>
      </c>
    </row>
    <row r="15" spans="1:5" ht="20.100000000000001" customHeight="1">
      <c r="A15" s="23">
        <v>7</v>
      </c>
      <c r="B15" s="77" t="s">
        <v>362</v>
      </c>
      <c r="C15" s="433">
        <v>93</v>
      </c>
      <c r="D15" s="433">
        <v>93</v>
      </c>
    </row>
    <row r="16" spans="1:5" ht="20.100000000000001" customHeight="1">
      <c r="A16" s="23">
        <v>8</v>
      </c>
      <c r="B16" s="77" t="s">
        <v>363</v>
      </c>
      <c r="C16" s="433">
        <v>90</v>
      </c>
      <c r="D16" s="433">
        <v>90</v>
      </c>
    </row>
    <row r="17" spans="1:4" ht="20.100000000000001" customHeight="1">
      <c r="A17" s="23">
        <v>9</v>
      </c>
      <c r="B17" s="77" t="s">
        <v>364</v>
      </c>
      <c r="C17" s="433">
        <v>85</v>
      </c>
      <c r="D17" s="433">
        <v>85</v>
      </c>
    </row>
    <row r="18" spans="1:4" ht="20.100000000000001" customHeight="1">
      <c r="A18" s="23">
        <v>10</v>
      </c>
      <c r="B18" s="77" t="s">
        <v>478</v>
      </c>
      <c r="C18" s="433">
        <v>87</v>
      </c>
      <c r="D18" s="433">
        <v>87</v>
      </c>
    </row>
    <row r="19" spans="1:4" ht="20.100000000000001" customHeight="1">
      <c r="A19" s="23">
        <v>11</v>
      </c>
      <c r="B19" s="77" t="s">
        <v>400</v>
      </c>
      <c r="C19" s="433">
        <v>234</v>
      </c>
      <c r="D19" s="433">
        <v>234</v>
      </c>
    </row>
    <row r="20" spans="1:4" ht="20.100000000000001" customHeight="1">
      <c r="A20" s="23">
        <v>12</v>
      </c>
      <c r="B20" s="77" t="s">
        <v>401</v>
      </c>
      <c r="C20" s="433">
        <v>90</v>
      </c>
      <c r="D20" s="433">
        <v>90</v>
      </c>
    </row>
    <row r="21" spans="1:4" ht="20.100000000000001" customHeight="1">
      <c r="A21" s="23">
        <v>13</v>
      </c>
      <c r="B21" s="77" t="s">
        <v>365</v>
      </c>
      <c r="C21" s="433">
        <v>89</v>
      </c>
      <c r="D21" s="433">
        <v>89</v>
      </c>
    </row>
    <row r="22" spans="1:4" ht="20.100000000000001" customHeight="1">
      <c r="A22" s="23">
        <v>14</v>
      </c>
      <c r="B22" s="431" t="s">
        <v>397</v>
      </c>
      <c r="C22" s="433"/>
      <c r="D22" s="433"/>
    </row>
    <row r="23" spans="1:4" ht="20.100000000000001" customHeight="1">
      <c r="A23" s="23">
        <v>15</v>
      </c>
      <c r="B23" s="431" t="s">
        <v>398</v>
      </c>
      <c r="C23" s="433"/>
      <c r="D23" s="433"/>
    </row>
    <row r="24" spans="1:4" ht="20.100000000000001" customHeight="1">
      <c r="A24" s="23">
        <v>16</v>
      </c>
      <c r="B24" s="431" t="s">
        <v>399</v>
      </c>
      <c r="C24" s="433"/>
      <c r="D24" s="433"/>
    </row>
    <row r="25" spans="1:4" ht="20.100000000000001" customHeight="1">
      <c r="A25" s="23">
        <v>17</v>
      </c>
      <c r="B25" s="77" t="s">
        <v>402</v>
      </c>
      <c r="C25" s="433">
        <v>88</v>
      </c>
      <c r="D25" s="433">
        <v>88</v>
      </c>
    </row>
    <row r="26" spans="1:4" ht="20.100000000000001" customHeight="1">
      <c r="A26" s="23">
        <v>18</v>
      </c>
      <c r="B26" s="77" t="s">
        <v>403</v>
      </c>
      <c r="C26" s="433">
        <v>1200</v>
      </c>
      <c r="D26" s="433">
        <v>1200</v>
      </c>
    </row>
    <row r="27" spans="1:4" ht="20.100000000000001" customHeight="1">
      <c r="A27" s="559" t="s">
        <v>374</v>
      </c>
      <c r="B27" s="568"/>
      <c r="C27" s="111">
        <f t="shared" ref="C27:D27" si="0">SUM(C9:C26)</f>
        <v>2776</v>
      </c>
      <c r="D27" s="111">
        <f t="shared" si="0"/>
        <v>2881</v>
      </c>
    </row>
    <row r="28" spans="1:4" ht="20.100000000000001" customHeight="1">
      <c r="A28" s="46"/>
      <c r="B28" s="46"/>
    </row>
  </sheetData>
  <mergeCells count="6">
    <mergeCell ref="A27:B27"/>
    <mergeCell ref="A6:D6"/>
    <mergeCell ref="B3:D3"/>
    <mergeCell ref="A2:D2"/>
    <mergeCell ref="C7:D7"/>
    <mergeCell ref="B4:E4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D5" sqref="D5"/>
    </sheetView>
  </sheetViews>
  <sheetFormatPr defaultRowHeight="12.75"/>
  <cols>
    <col min="1" max="1" width="29" customWidth="1"/>
    <col min="2" max="2" width="55.42578125" customWidth="1"/>
    <col min="3" max="3" width="12.42578125" style="71" customWidth="1"/>
  </cols>
  <sheetData>
    <row r="1" spans="1:3">
      <c r="C1" s="167" t="s">
        <v>1266</v>
      </c>
    </row>
    <row r="2" spans="1:3" ht="24" customHeight="1">
      <c r="A2" s="515" t="s">
        <v>1091</v>
      </c>
      <c r="B2" s="515"/>
      <c r="C2" s="515"/>
    </row>
    <row r="3" spans="1:3" ht="39" customHeight="1">
      <c r="A3" s="101"/>
      <c r="B3" s="529" t="s">
        <v>1244</v>
      </c>
      <c r="C3" s="573"/>
    </row>
    <row r="4" spans="1:3" ht="15" customHeight="1">
      <c r="A4" s="501"/>
      <c r="B4" s="501"/>
      <c r="C4" s="501"/>
    </row>
    <row r="5" spans="1:3" ht="37.5" customHeight="1">
      <c r="A5" s="572" t="s">
        <v>413</v>
      </c>
      <c r="B5" s="572"/>
      <c r="C5" s="572"/>
    </row>
    <row r="6" spans="1:3" ht="14.25" customHeight="1">
      <c r="A6" s="542"/>
      <c r="B6" s="542"/>
      <c r="C6" s="542"/>
    </row>
    <row r="7" spans="1:3" ht="33" customHeight="1">
      <c r="A7" s="542" t="s">
        <v>1295</v>
      </c>
      <c r="B7" s="542"/>
      <c r="C7" s="542"/>
    </row>
    <row r="8" spans="1:3" ht="23.25" customHeight="1">
      <c r="A8" s="37"/>
      <c r="C8" s="76" t="s">
        <v>443</v>
      </c>
    </row>
    <row r="9" spans="1:3" ht="82.5" customHeight="1">
      <c r="A9" s="2" t="s">
        <v>444</v>
      </c>
      <c r="B9" s="2" t="s">
        <v>445</v>
      </c>
      <c r="C9" s="65" t="s">
        <v>907</v>
      </c>
    </row>
    <row r="10" spans="1:3" ht="38.25" customHeight="1">
      <c r="A10" s="4"/>
      <c r="B10" s="8" t="s">
        <v>153</v>
      </c>
      <c r="C10" s="434">
        <f>C11+C16+C21</f>
        <v>0</v>
      </c>
    </row>
    <row r="11" spans="1:3" ht="34.5" customHeight="1">
      <c r="A11" s="2" t="s">
        <v>280</v>
      </c>
      <c r="B11" s="8" t="s">
        <v>218</v>
      </c>
      <c r="C11" s="434">
        <f>C12</f>
        <v>0</v>
      </c>
    </row>
    <row r="12" spans="1:3" ht="34.5" customHeight="1">
      <c r="A12" s="4" t="s">
        <v>281</v>
      </c>
      <c r="B12" s="6" t="s">
        <v>446</v>
      </c>
      <c r="C12" s="435">
        <f>C13</f>
        <v>0</v>
      </c>
    </row>
    <row r="13" spans="1:3" ht="44.25" customHeight="1">
      <c r="A13" s="4" t="s">
        <v>282</v>
      </c>
      <c r="B13" s="6" t="s">
        <v>447</v>
      </c>
      <c r="C13" s="435">
        <v>0</v>
      </c>
    </row>
    <row r="14" spans="1:3" ht="47.25" customHeight="1">
      <c r="A14" s="4" t="s">
        <v>448</v>
      </c>
      <c r="B14" s="5" t="s">
        <v>449</v>
      </c>
      <c r="C14" s="435"/>
    </row>
    <row r="15" spans="1:3" ht="39.75" customHeight="1">
      <c r="A15" s="4" t="s">
        <v>450</v>
      </c>
      <c r="B15" s="5" t="s">
        <v>451</v>
      </c>
      <c r="C15" s="435"/>
    </row>
    <row r="16" spans="1:3" ht="40.5" customHeight="1">
      <c r="A16" s="2" t="s">
        <v>283</v>
      </c>
      <c r="B16" s="8" t="s">
        <v>452</v>
      </c>
      <c r="C16" s="434">
        <f>SUM(C17,C19)</f>
        <v>0</v>
      </c>
    </row>
    <row r="17" spans="1:3" ht="42.75" customHeight="1">
      <c r="A17" s="4" t="s">
        <v>453</v>
      </c>
      <c r="B17" s="6" t="s">
        <v>454</v>
      </c>
      <c r="C17" s="435">
        <v>0</v>
      </c>
    </row>
    <row r="18" spans="1:3" ht="44.25" customHeight="1">
      <c r="A18" s="4" t="s">
        <v>455</v>
      </c>
      <c r="B18" s="5" t="s">
        <v>456</v>
      </c>
      <c r="C18" s="435">
        <v>0</v>
      </c>
    </row>
    <row r="19" spans="1:3" ht="50.25" customHeight="1">
      <c r="A19" s="4" t="s">
        <v>457</v>
      </c>
      <c r="B19" s="5" t="s">
        <v>464</v>
      </c>
      <c r="C19" s="435">
        <f>C20</f>
        <v>0</v>
      </c>
    </row>
    <row r="20" spans="1:3" ht="56.25" customHeight="1">
      <c r="A20" s="4" t="s">
        <v>458</v>
      </c>
      <c r="B20" s="5" t="s">
        <v>459</v>
      </c>
      <c r="C20" s="435">
        <v>0</v>
      </c>
    </row>
    <row r="21" spans="1:3" ht="35.25" customHeight="1">
      <c r="A21" s="265" t="s">
        <v>1202</v>
      </c>
      <c r="B21" s="48" t="s">
        <v>1203</v>
      </c>
      <c r="C21" s="70">
        <f>C22</f>
        <v>0</v>
      </c>
    </row>
    <row r="22" spans="1:3" ht="34.5" customHeight="1">
      <c r="A22" s="4" t="s">
        <v>1204</v>
      </c>
      <c r="B22" s="5" t="s">
        <v>1205</v>
      </c>
      <c r="C22" s="69">
        <f>C23</f>
        <v>0</v>
      </c>
    </row>
    <row r="23" spans="1:3" ht="51" customHeight="1">
      <c r="A23" s="4" t="s">
        <v>1206</v>
      </c>
      <c r="B23" s="5" t="s">
        <v>325</v>
      </c>
      <c r="C23" s="435">
        <v>0</v>
      </c>
    </row>
  </sheetData>
  <mergeCells count="6">
    <mergeCell ref="A2:C2"/>
    <mergeCell ref="A6:C6"/>
    <mergeCell ref="A7:C7"/>
    <mergeCell ref="A5:C5"/>
    <mergeCell ref="B3:C3"/>
    <mergeCell ref="A4:C4"/>
  </mergeCells>
  <phoneticPr fontId="4" type="noConversion"/>
  <pageMargins left="0.98425196850393704" right="0.39370078740157483" top="0" bottom="0" header="0.51181102362204722" footer="0.51181102362204722"/>
  <pageSetup paperSize="9" scale="90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G15" sqref="G15"/>
    </sheetView>
  </sheetViews>
  <sheetFormatPr defaultRowHeight="12.75"/>
  <cols>
    <col min="1" max="1" width="25.7109375" customWidth="1"/>
    <col min="2" max="2" width="44.28515625" customWidth="1"/>
    <col min="3" max="3" width="12.42578125" style="71" customWidth="1"/>
    <col min="4" max="4" width="11.28515625" customWidth="1"/>
  </cols>
  <sheetData>
    <row r="1" spans="1:5">
      <c r="D1" s="168"/>
    </row>
    <row r="2" spans="1:5">
      <c r="A2" s="515" t="s">
        <v>1091</v>
      </c>
      <c r="B2" s="515"/>
      <c r="C2" s="515"/>
      <c r="D2" s="531"/>
    </row>
    <row r="3" spans="1:5" ht="42.75" customHeight="1">
      <c r="A3" s="101"/>
      <c r="B3" s="529" t="s">
        <v>1244</v>
      </c>
      <c r="C3" s="529"/>
      <c r="D3" s="570"/>
    </row>
    <row r="4" spans="1:5" ht="19.5" customHeight="1">
      <c r="B4" s="501"/>
      <c r="C4" s="501"/>
      <c r="D4" s="501"/>
    </row>
    <row r="5" spans="1:5" ht="25.5" customHeight="1">
      <c r="A5" s="572"/>
      <c r="B5" s="572"/>
      <c r="C5" s="572"/>
      <c r="D5" s="66" t="s">
        <v>1021</v>
      </c>
    </row>
    <row r="6" spans="1:5" ht="22.5" customHeight="1">
      <c r="A6" s="542" t="s">
        <v>152</v>
      </c>
      <c r="B6" s="542"/>
      <c r="C6" s="542"/>
      <c r="D6" s="531"/>
    </row>
    <row r="7" spans="1:5" ht="25.5" customHeight="1">
      <c r="A7" s="542" t="s">
        <v>1310</v>
      </c>
      <c r="B7" s="542"/>
      <c r="C7" s="542"/>
      <c r="D7" s="531"/>
    </row>
    <row r="8" spans="1:5" ht="15.75">
      <c r="A8" s="104"/>
      <c r="C8" s="76" t="s">
        <v>443</v>
      </c>
    </row>
    <row r="9" spans="1:5" ht="92.25" customHeight="1">
      <c r="A9" s="100" t="s">
        <v>444</v>
      </c>
      <c r="B9" s="100" t="s">
        <v>445</v>
      </c>
      <c r="C9" s="65" t="s">
        <v>1002</v>
      </c>
      <c r="D9" s="65" t="s">
        <v>1306</v>
      </c>
    </row>
    <row r="10" spans="1:5" ht="29.25" customHeight="1">
      <c r="A10" s="4"/>
      <c r="B10" s="8" t="s">
        <v>153</v>
      </c>
      <c r="C10" s="14">
        <f>C11+C16</f>
        <v>0</v>
      </c>
      <c r="D10" s="14">
        <f>D11+D16</f>
        <v>0</v>
      </c>
    </row>
    <row r="11" spans="1:5" ht="46.5" customHeight="1">
      <c r="A11" s="100" t="s">
        <v>280</v>
      </c>
      <c r="B11" s="8" t="s">
        <v>218</v>
      </c>
      <c r="C11" s="14">
        <f>SUM(C13:C14)</f>
        <v>0</v>
      </c>
      <c r="D11" s="14">
        <f>SUM(D13:D14)</f>
        <v>0</v>
      </c>
    </row>
    <row r="12" spans="1:5" ht="31.5" customHeight="1">
      <c r="A12" s="4" t="s">
        <v>281</v>
      </c>
      <c r="B12" s="6" t="s">
        <v>446</v>
      </c>
      <c r="C12" s="12">
        <f>C13</f>
        <v>0</v>
      </c>
      <c r="D12" s="12">
        <f>D13</f>
        <v>0</v>
      </c>
    </row>
    <row r="13" spans="1:5" ht="44.25" customHeight="1">
      <c r="A13" s="4" t="s">
        <v>282</v>
      </c>
      <c r="B13" s="6" t="s">
        <v>447</v>
      </c>
      <c r="C13" s="12">
        <v>0</v>
      </c>
      <c r="D13" s="12">
        <v>0</v>
      </c>
    </row>
    <row r="14" spans="1:5" ht="38.25" customHeight="1">
      <c r="A14" s="4" t="s">
        <v>448</v>
      </c>
      <c r="B14" s="5" t="s">
        <v>449</v>
      </c>
      <c r="C14" s="12">
        <f>C15</f>
        <v>0</v>
      </c>
      <c r="D14" s="12">
        <f>D15</f>
        <v>0</v>
      </c>
    </row>
    <row r="15" spans="1:5" ht="49.5" customHeight="1">
      <c r="A15" s="4" t="s">
        <v>450</v>
      </c>
      <c r="B15" s="5" t="s">
        <v>451</v>
      </c>
      <c r="C15" s="12">
        <v>0</v>
      </c>
      <c r="D15" s="12">
        <v>0</v>
      </c>
    </row>
    <row r="16" spans="1:5" ht="40.5" customHeight="1">
      <c r="A16" s="100" t="s">
        <v>283</v>
      </c>
      <c r="B16" s="8" t="s">
        <v>452</v>
      </c>
      <c r="C16" s="14">
        <f>SUM(C18:C19)</f>
        <v>0</v>
      </c>
      <c r="D16" s="14">
        <f>SUM(D18:D19)</f>
        <v>0</v>
      </c>
      <c r="E16" s="62"/>
    </row>
    <row r="17" spans="1:4" ht="57" customHeight="1">
      <c r="A17" s="4" t="s">
        <v>453</v>
      </c>
      <c r="B17" s="6" t="s">
        <v>454</v>
      </c>
      <c r="C17" s="12">
        <v>0</v>
      </c>
      <c r="D17" s="12">
        <v>0</v>
      </c>
    </row>
    <row r="18" spans="1:4" ht="61.5" customHeight="1">
      <c r="A18" s="4" t="s">
        <v>455</v>
      </c>
      <c r="B18" s="5" t="s">
        <v>456</v>
      </c>
      <c r="C18" s="12">
        <v>0</v>
      </c>
      <c r="D18" s="12">
        <v>0</v>
      </c>
    </row>
    <row r="19" spans="1:4" ht="51" customHeight="1">
      <c r="A19" s="4" t="s">
        <v>457</v>
      </c>
      <c r="B19" s="5" t="s">
        <v>464</v>
      </c>
      <c r="C19" s="12">
        <f>C20</f>
        <v>0</v>
      </c>
      <c r="D19" s="12">
        <f>SUM(D20)</f>
        <v>0</v>
      </c>
    </row>
    <row r="20" spans="1:4" ht="66.75" customHeight="1">
      <c r="A20" s="4" t="s">
        <v>458</v>
      </c>
      <c r="B20" s="5" t="s">
        <v>459</v>
      </c>
      <c r="C20" s="12">
        <v>0</v>
      </c>
      <c r="D20" s="12">
        <v>0</v>
      </c>
    </row>
  </sheetData>
  <mergeCells count="6">
    <mergeCell ref="A5:C5"/>
    <mergeCell ref="B3:D3"/>
    <mergeCell ref="A2:D2"/>
    <mergeCell ref="A6:D6"/>
    <mergeCell ref="A7:D7"/>
    <mergeCell ref="B4:D4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F11" sqref="F11"/>
    </sheetView>
  </sheetViews>
  <sheetFormatPr defaultRowHeight="12.75"/>
  <cols>
    <col min="1" max="1" width="8.140625" style="66" customWidth="1"/>
    <col min="2" max="2" width="68" style="219" customWidth="1"/>
    <col min="3" max="3" width="16" style="66" customWidth="1"/>
    <col min="4" max="4" width="9.140625" style="66"/>
  </cols>
  <sheetData>
    <row r="1" spans="1:4">
      <c r="C1" s="443" t="s">
        <v>1266</v>
      </c>
    </row>
    <row r="2" spans="1:4" ht="21.75" customHeight="1">
      <c r="A2" s="515" t="s">
        <v>1023</v>
      </c>
      <c r="B2" s="515"/>
      <c r="C2" s="515"/>
    </row>
    <row r="3" spans="1:4" ht="44.25" customHeight="1">
      <c r="A3" s="202"/>
      <c r="B3" s="529" t="s">
        <v>1244</v>
      </c>
      <c r="C3" s="573"/>
    </row>
    <row r="4" spans="1:4" ht="21" customHeight="1">
      <c r="A4" s="501"/>
      <c r="B4" s="501"/>
      <c r="C4" s="501"/>
    </row>
    <row r="5" spans="1:4" ht="22.5" customHeight="1">
      <c r="C5" s="79" t="s">
        <v>413</v>
      </c>
    </row>
    <row r="6" spans="1:4" ht="13.5" customHeight="1">
      <c r="A6" s="211"/>
      <c r="B6" s="220"/>
    </row>
    <row r="7" spans="1:4" ht="39" customHeight="1">
      <c r="A7" s="576" t="s">
        <v>1297</v>
      </c>
      <c r="B7" s="576"/>
      <c r="C7" s="577"/>
      <c r="D7" s="212"/>
    </row>
    <row r="8" spans="1:4" ht="6.75" customHeight="1">
      <c r="A8" s="213"/>
      <c r="B8" s="221"/>
      <c r="C8" s="203"/>
      <c r="D8" s="204"/>
    </row>
    <row r="9" spans="1:4" s="49" customFormat="1" ht="18.75" customHeight="1">
      <c r="A9" s="578" t="s">
        <v>1101</v>
      </c>
      <c r="B9" s="578" t="s">
        <v>334</v>
      </c>
      <c r="C9" s="574" t="s">
        <v>1102</v>
      </c>
      <c r="D9" s="120"/>
    </row>
    <row r="10" spans="1:4" ht="12.75" customHeight="1">
      <c r="A10" s="578"/>
      <c r="B10" s="578"/>
      <c r="C10" s="574"/>
      <c r="D10" s="120"/>
    </row>
    <row r="11" spans="1:4" ht="54.75" customHeight="1">
      <c r="A11" s="214" t="s">
        <v>1103</v>
      </c>
      <c r="B11" s="222" t="s">
        <v>154</v>
      </c>
      <c r="C11" s="41"/>
    </row>
    <row r="12" spans="1:4" ht="41.25" customHeight="1">
      <c r="A12" s="215" t="s">
        <v>1104</v>
      </c>
      <c r="B12" s="223" t="s">
        <v>1105</v>
      </c>
      <c r="C12" s="216">
        <v>0</v>
      </c>
    </row>
    <row r="13" spans="1:4" ht="55.5" customHeight="1">
      <c r="A13" s="215" t="s">
        <v>1106</v>
      </c>
      <c r="B13" s="223" t="s">
        <v>1107</v>
      </c>
      <c r="C13" s="216">
        <v>0</v>
      </c>
    </row>
    <row r="14" spans="1:4" ht="68.25" customHeight="1">
      <c r="A14" s="215" t="s">
        <v>1108</v>
      </c>
      <c r="B14" s="223" t="s">
        <v>1109</v>
      </c>
      <c r="C14" s="216">
        <v>0</v>
      </c>
    </row>
    <row r="15" spans="1:4" ht="31.5" customHeight="1">
      <c r="A15" s="217"/>
      <c r="B15" s="224" t="s">
        <v>1110</v>
      </c>
      <c r="C15" s="218">
        <f>SUM(C12:C14)</f>
        <v>0</v>
      </c>
    </row>
    <row r="16" spans="1:4" ht="46.5" customHeight="1">
      <c r="A16" s="214" t="s">
        <v>1111</v>
      </c>
      <c r="B16" s="222" t="s">
        <v>1112</v>
      </c>
      <c r="C16" s="216"/>
    </row>
    <row r="17" spans="1:3" ht="55.5" customHeight="1">
      <c r="A17" s="215" t="s">
        <v>1104</v>
      </c>
      <c r="B17" s="223" t="s">
        <v>1113</v>
      </c>
      <c r="C17" s="216">
        <v>0</v>
      </c>
    </row>
    <row r="18" spans="1:3" ht="57.75" customHeight="1">
      <c r="A18" s="215" t="s">
        <v>1106</v>
      </c>
      <c r="B18" s="223" t="s">
        <v>1114</v>
      </c>
      <c r="C18" s="216">
        <v>0</v>
      </c>
    </row>
    <row r="19" spans="1:3" ht="77.25" customHeight="1">
      <c r="A19" s="215" t="s">
        <v>1108</v>
      </c>
      <c r="B19" s="223" t="s">
        <v>1115</v>
      </c>
      <c r="C19" s="216">
        <v>0</v>
      </c>
    </row>
    <row r="20" spans="1:3" ht="85.5" customHeight="1">
      <c r="A20" s="215" t="s">
        <v>1116</v>
      </c>
      <c r="B20" s="223" t="s">
        <v>1117</v>
      </c>
      <c r="C20" s="216">
        <v>0</v>
      </c>
    </row>
    <row r="21" spans="1:3" ht="35.25" customHeight="1">
      <c r="A21" s="215" t="s">
        <v>1118</v>
      </c>
      <c r="B21" s="222" t="s">
        <v>1110</v>
      </c>
      <c r="C21" s="218">
        <f>SUM(C17:C20)</f>
        <v>0</v>
      </c>
    </row>
    <row r="24" spans="1:3" ht="18.75">
      <c r="B24" s="575"/>
      <c r="C24" s="575"/>
    </row>
  </sheetData>
  <mergeCells count="8">
    <mergeCell ref="C9:C10"/>
    <mergeCell ref="B24:C24"/>
    <mergeCell ref="A2:C2"/>
    <mergeCell ref="B3:C3"/>
    <mergeCell ref="A4:C4"/>
    <mergeCell ref="A7:C7"/>
    <mergeCell ref="A9:A10"/>
    <mergeCell ref="B9:B10"/>
  </mergeCells>
  <phoneticPr fontId="4" type="noConversion"/>
  <pageMargins left="0.98425196850393704" right="0" top="0.59055118110236227" bottom="0" header="0.51181102362204722" footer="0.51181102362204722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2"/>
  <sheetViews>
    <sheetView workbookViewId="0">
      <selection activeCell="R7" sqref="R7"/>
    </sheetView>
  </sheetViews>
  <sheetFormatPr defaultRowHeight="15"/>
  <cols>
    <col min="1" max="1" width="14.28515625" style="123" customWidth="1"/>
    <col min="2" max="2" width="24.28515625" style="124" customWidth="1"/>
    <col min="3" max="3" width="61.7109375" style="125" customWidth="1"/>
    <col min="4" max="15" width="0" hidden="1" customWidth="1"/>
  </cols>
  <sheetData>
    <row r="1" spans="1:3">
      <c r="C1" s="360" t="s">
        <v>1266</v>
      </c>
    </row>
    <row r="2" spans="1:3">
      <c r="C2" s="165"/>
    </row>
    <row r="3" spans="1:3" hidden="1">
      <c r="C3" s="128"/>
    </row>
    <row r="4" spans="1:3" ht="12.75">
      <c r="A4" s="497" t="s">
        <v>379</v>
      </c>
      <c r="B4" s="497"/>
      <c r="C4" s="497"/>
    </row>
    <row r="5" spans="1:3" ht="49.5" customHeight="1">
      <c r="A5" s="129"/>
      <c r="B5" s="500" t="s">
        <v>1248</v>
      </c>
      <c r="C5" s="500"/>
    </row>
    <row r="6" spans="1:3" ht="25.5" customHeight="1">
      <c r="A6" s="500"/>
      <c r="B6" s="500"/>
      <c r="C6" s="500"/>
    </row>
    <row r="7" spans="1:3" ht="18.75" customHeight="1">
      <c r="A7" s="498" t="s">
        <v>222</v>
      </c>
      <c r="B7" s="498"/>
      <c r="C7" s="498"/>
    </row>
    <row r="8" spans="1:3" ht="30.75" customHeight="1">
      <c r="A8" s="499" t="s">
        <v>373</v>
      </c>
      <c r="B8" s="499"/>
      <c r="C8" s="499"/>
    </row>
    <row r="9" spans="1:3" ht="12.75">
      <c r="A9" s="493"/>
      <c r="B9" s="493"/>
      <c r="C9" s="493"/>
    </row>
    <row r="10" spans="1:3" ht="28.5" customHeight="1">
      <c r="A10" s="494" t="s">
        <v>407</v>
      </c>
      <c r="B10" s="494"/>
      <c r="C10" s="495" t="s">
        <v>641</v>
      </c>
    </row>
    <row r="11" spans="1:3" ht="40.5" customHeight="1">
      <c r="A11" s="278" t="s">
        <v>642</v>
      </c>
      <c r="B11" s="130" t="s">
        <v>137</v>
      </c>
      <c r="C11" s="496"/>
    </row>
    <row r="12" spans="1:3" ht="31.5" customHeight="1">
      <c r="A12" s="131">
        <v>439</v>
      </c>
      <c r="B12" s="130" t="s">
        <v>254</v>
      </c>
      <c r="C12" s="132" t="s">
        <v>255</v>
      </c>
    </row>
    <row r="13" spans="1:3" ht="30" customHeight="1">
      <c r="A13" s="133">
        <v>439</v>
      </c>
      <c r="B13" s="133" t="s">
        <v>294</v>
      </c>
      <c r="C13" s="134" t="s">
        <v>293</v>
      </c>
    </row>
    <row r="14" spans="1:3" ht="60.75" customHeight="1">
      <c r="A14" s="133">
        <v>439</v>
      </c>
      <c r="B14" s="133" t="s">
        <v>256</v>
      </c>
      <c r="C14" s="134" t="s">
        <v>553</v>
      </c>
    </row>
    <row r="15" spans="1:3" ht="29.25" customHeight="1">
      <c r="A15" s="133">
        <v>439</v>
      </c>
      <c r="B15" s="133" t="s">
        <v>580</v>
      </c>
      <c r="C15" s="134" t="s">
        <v>559</v>
      </c>
    </row>
    <row r="16" spans="1:3" ht="44.25" customHeight="1">
      <c r="A16" s="133">
        <v>439</v>
      </c>
      <c r="B16" s="135" t="s">
        <v>1081</v>
      </c>
      <c r="C16" s="134" t="s">
        <v>25</v>
      </c>
    </row>
    <row r="17" spans="1:3" ht="26.25" customHeight="1">
      <c r="A17" s="133">
        <v>439</v>
      </c>
      <c r="B17" s="133" t="s">
        <v>26</v>
      </c>
      <c r="C17" s="134" t="s">
        <v>27</v>
      </c>
    </row>
    <row r="18" spans="1:3" ht="47.25" customHeight="1">
      <c r="A18" s="133">
        <v>439</v>
      </c>
      <c r="B18" s="135" t="s">
        <v>249</v>
      </c>
      <c r="C18" s="136" t="s">
        <v>250</v>
      </c>
    </row>
    <row r="19" spans="1:3" ht="62.25" customHeight="1">
      <c r="A19" s="133">
        <v>439</v>
      </c>
      <c r="B19" s="133" t="s">
        <v>995</v>
      </c>
      <c r="C19" s="134" t="s">
        <v>28</v>
      </c>
    </row>
    <row r="20" spans="1:3" ht="41.25" customHeight="1">
      <c r="A20" s="131">
        <v>460</v>
      </c>
      <c r="B20" s="130" t="s">
        <v>258</v>
      </c>
      <c r="C20" s="137" t="s">
        <v>643</v>
      </c>
    </row>
    <row r="21" spans="1:3" ht="51.75" customHeight="1">
      <c r="A21" s="133">
        <v>460</v>
      </c>
      <c r="B21" s="135" t="s">
        <v>833</v>
      </c>
      <c r="C21" s="134" t="s">
        <v>261</v>
      </c>
    </row>
    <row r="22" spans="1:3" s="126" customFormat="1" ht="43.5" customHeight="1">
      <c r="A22" s="133">
        <v>460</v>
      </c>
      <c r="B22" s="135" t="s">
        <v>395</v>
      </c>
      <c r="C22" s="200" t="s">
        <v>396</v>
      </c>
    </row>
    <row r="23" spans="1:3" ht="30" customHeight="1">
      <c r="A23" s="133">
        <v>460</v>
      </c>
      <c r="B23" s="135" t="s">
        <v>1081</v>
      </c>
      <c r="C23" s="134" t="s">
        <v>262</v>
      </c>
    </row>
    <row r="24" spans="1:3" ht="28.5" customHeight="1">
      <c r="A24" s="133">
        <v>460</v>
      </c>
      <c r="B24" s="133" t="s">
        <v>26</v>
      </c>
      <c r="C24" s="134" t="s">
        <v>27</v>
      </c>
    </row>
    <row r="25" spans="1:3" ht="21.75" customHeight="1">
      <c r="A25" s="133">
        <v>460</v>
      </c>
      <c r="B25" s="133" t="s">
        <v>266</v>
      </c>
      <c r="C25" s="134" t="s">
        <v>267</v>
      </c>
    </row>
    <row r="26" spans="1:3" ht="46.5" customHeight="1">
      <c r="A26" s="133">
        <v>460</v>
      </c>
      <c r="B26" s="135" t="s">
        <v>249</v>
      </c>
      <c r="C26" s="136" t="s">
        <v>250</v>
      </c>
    </row>
    <row r="27" spans="1:3" ht="29.25" customHeight="1">
      <c r="A27" s="133">
        <v>460</v>
      </c>
      <c r="B27" s="133" t="s">
        <v>923</v>
      </c>
      <c r="C27" s="200" t="s">
        <v>1100</v>
      </c>
    </row>
    <row r="28" spans="1:3" ht="33" customHeight="1">
      <c r="A28" s="133">
        <v>460</v>
      </c>
      <c r="B28" s="133" t="s">
        <v>924</v>
      </c>
      <c r="C28" s="134" t="s">
        <v>268</v>
      </c>
    </row>
    <row r="29" spans="1:3" ht="43.5" customHeight="1">
      <c r="A29" s="133">
        <v>460</v>
      </c>
      <c r="B29" s="133" t="s">
        <v>925</v>
      </c>
      <c r="C29" s="134" t="s">
        <v>782</v>
      </c>
    </row>
    <row r="30" spans="1:3" ht="27.75" customHeight="1">
      <c r="A30" s="133">
        <v>460</v>
      </c>
      <c r="B30" s="133" t="s">
        <v>926</v>
      </c>
      <c r="C30" s="134" t="s">
        <v>215</v>
      </c>
    </row>
    <row r="31" spans="1:3" ht="41.25" customHeight="1">
      <c r="A31" s="133">
        <v>460</v>
      </c>
      <c r="B31" s="133" t="s">
        <v>927</v>
      </c>
      <c r="C31" s="134" t="s">
        <v>181</v>
      </c>
    </row>
    <row r="32" spans="1:3" ht="51.75" customHeight="1">
      <c r="A32" s="133">
        <v>460</v>
      </c>
      <c r="B32" s="133" t="s">
        <v>928</v>
      </c>
      <c r="C32" s="156" t="s">
        <v>812</v>
      </c>
    </row>
    <row r="33" spans="1:3" s="154" customFormat="1" ht="34.5" customHeight="1">
      <c r="A33" s="133">
        <v>460</v>
      </c>
      <c r="B33" s="133" t="s">
        <v>929</v>
      </c>
      <c r="C33" s="134" t="s">
        <v>275</v>
      </c>
    </row>
    <row r="34" spans="1:3" s="154" customFormat="1" ht="38.25" customHeight="1">
      <c r="A34" s="133">
        <v>460</v>
      </c>
      <c r="B34" s="135" t="s">
        <v>930</v>
      </c>
      <c r="C34" s="134" t="s">
        <v>122</v>
      </c>
    </row>
    <row r="35" spans="1:3" s="126" customFormat="1" ht="43.5" customHeight="1">
      <c r="A35" s="133">
        <v>460</v>
      </c>
      <c r="B35" s="157" t="s">
        <v>931</v>
      </c>
      <c r="C35" s="134" t="s">
        <v>813</v>
      </c>
    </row>
    <row r="36" spans="1:3" s="126" customFormat="1" ht="43.5" customHeight="1">
      <c r="A36" s="133">
        <v>460</v>
      </c>
      <c r="B36" s="135" t="s">
        <v>932</v>
      </c>
      <c r="C36" s="134" t="s">
        <v>123</v>
      </c>
    </row>
    <row r="37" spans="1:3" s="126" customFormat="1" ht="43.5" customHeight="1">
      <c r="A37" s="133">
        <v>460</v>
      </c>
      <c r="B37" s="135" t="s">
        <v>933</v>
      </c>
      <c r="C37" s="134" t="s">
        <v>247</v>
      </c>
    </row>
    <row r="38" spans="1:3" s="126" customFormat="1" ht="61.5" customHeight="1">
      <c r="A38" s="133">
        <v>460</v>
      </c>
      <c r="B38" s="135" t="s">
        <v>934</v>
      </c>
      <c r="C38" s="134" t="s">
        <v>804</v>
      </c>
    </row>
    <row r="39" spans="1:3" s="126" customFormat="1" ht="61.5" customHeight="1">
      <c r="A39" s="133">
        <v>460</v>
      </c>
      <c r="B39" s="157" t="s">
        <v>935</v>
      </c>
      <c r="C39" s="134" t="s">
        <v>138</v>
      </c>
    </row>
    <row r="40" spans="1:3" s="126" customFormat="1" ht="57" customHeight="1">
      <c r="A40" s="135">
        <v>460</v>
      </c>
      <c r="B40" s="135" t="s">
        <v>936</v>
      </c>
      <c r="C40" s="158" t="s">
        <v>245</v>
      </c>
    </row>
    <row r="41" spans="1:3" s="126" customFormat="1" ht="57" customHeight="1">
      <c r="A41" s="133">
        <v>460</v>
      </c>
      <c r="B41" s="133" t="s">
        <v>937</v>
      </c>
      <c r="C41" s="134" t="s">
        <v>246</v>
      </c>
    </row>
    <row r="42" spans="1:3" s="126" customFormat="1" ht="56.25" customHeight="1">
      <c r="A42" s="133">
        <v>460</v>
      </c>
      <c r="B42" s="133" t="s">
        <v>938</v>
      </c>
      <c r="C42" s="134" t="s">
        <v>124</v>
      </c>
    </row>
    <row r="43" spans="1:3" s="126" customFormat="1" ht="31.5" customHeight="1">
      <c r="A43" s="133">
        <v>460</v>
      </c>
      <c r="B43" s="133" t="s">
        <v>939</v>
      </c>
      <c r="C43" s="134" t="s">
        <v>125</v>
      </c>
    </row>
    <row r="44" spans="1:3" s="126" customFormat="1" ht="46.5" customHeight="1">
      <c r="A44" s="133">
        <v>460</v>
      </c>
      <c r="B44" s="135" t="s">
        <v>940</v>
      </c>
      <c r="C44" s="134" t="s">
        <v>783</v>
      </c>
    </row>
    <row r="45" spans="1:3" s="126" customFormat="1" ht="34.5" customHeight="1">
      <c r="A45" s="133">
        <v>460</v>
      </c>
      <c r="B45" s="135" t="s">
        <v>941</v>
      </c>
      <c r="C45" s="134" t="s">
        <v>814</v>
      </c>
    </row>
    <row r="46" spans="1:3" s="126" customFormat="1" ht="39.75" customHeight="1">
      <c r="A46" s="133">
        <v>460</v>
      </c>
      <c r="B46" s="135" t="s">
        <v>942</v>
      </c>
      <c r="C46" s="134" t="s">
        <v>126</v>
      </c>
    </row>
    <row r="47" spans="1:3" s="126" customFormat="1" ht="32.25" customHeight="1">
      <c r="A47" s="133">
        <v>460</v>
      </c>
      <c r="B47" s="135" t="s">
        <v>943</v>
      </c>
      <c r="C47" s="134" t="s">
        <v>127</v>
      </c>
    </row>
    <row r="48" spans="1:3" s="126" customFormat="1" ht="39" customHeight="1">
      <c r="A48" s="133">
        <v>460</v>
      </c>
      <c r="B48" s="159" t="s">
        <v>944</v>
      </c>
      <c r="C48" s="134" t="s">
        <v>174</v>
      </c>
    </row>
    <row r="49" spans="1:16" s="126" customFormat="1" ht="48" customHeight="1">
      <c r="A49" s="133">
        <v>460</v>
      </c>
      <c r="B49" s="135" t="s">
        <v>945</v>
      </c>
      <c r="C49" s="134" t="s">
        <v>784</v>
      </c>
    </row>
    <row r="50" spans="1:16" s="126" customFormat="1" ht="48.75" customHeight="1">
      <c r="A50" s="133">
        <v>460</v>
      </c>
      <c r="B50" s="256" t="s">
        <v>946</v>
      </c>
      <c r="C50" s="134" t="s">
        <v>785</v>
      </c>
    </row>
    <row r="51" spans="1:16" s="126" customFormat="1" ht="48.75" customHeight="1">
      <c r="A51" s="133">
        <v>460</v>
      </c>
      <c r="B51" s="286" t="s">
        <v>1140</v>
      </c>
      <c r="C51" s="287" t="s">
        <v>1141</v>
      </c>
      <c r="P51" s="258" t="s">
        <v>1159</v>
      </c>
    </row>
    <row r="52" spans="1:16" s="126" customFormat="1" ht="35.25" customHeight="1">
      <c r="A52" s="133">
        <v>460</v>
      </c>
      <c r="B52" s="257" t="s">
        <v>947</v>
      </c>
      <c r="C52" s="134" t="s">
        <v>815</v>
      </c>
    </row>
    <row r="53" spans="1:16" s="126" customFormat="1" ht="46.5" customHeight="1">
      <c r="A53" s="133">
        <v>460</v>
      </c>
      <c r="B53" s="135" t="s">
        <v>1162</v>
      </c>
      <c r="C53" s="259" t="s">
        <v>1163</v>
      </c>
      <c r="P53" s="258" t="s">
        <v>1159</v>
      </c>
    </row>
    <row r="54" spans="1:16" s="126" customFormat="1" ht="35.25" customHeight="1">
      <c r="A54" s="133">
        <v>460</v>
      </c>
      <c r="B54" s="133" t="s">
        <v>948</v>
      </c>
      <c r="C54" s="134" t="s">
        <v>906</v>
      </c>
    </row>
    <row r="55" spans="1:16" s="126" customFormat="1" ht="48" customHeight="1">
      <c r="A55" s="133">
        <v>460</v>
      </c>
      <c r="B55" s="135" t="s">
        <v>949</v>
      </c>
      <c r="C55" s="134" t="s">
        <v>786</v>
      </c>
    </row>
    <row r="56" spans="1:16" s="126" customFormat="1" ht="51" customHeight="1">
      <c r="A56" s="133">
        <v>460</v>
      </c>
      <c r="B56" s="135" t="s">
        <v>950</v>
      </c>
      <c r="C56" s="134" t="s">
        <v>816</v>
      </c>
    </row>
    <row r="57" spans="1:16" s="126" customFormat="1" ht="36.75" customHeight="1">
      <c r="A57" s="133">
        <v>460</v>
      </c>
      <c r="B57" s="135" t="s">
        <v>951</v>
      </c>
      <c r="C57" s="134" t="s">
        <v>787</v>
      </c>
    </row>
    <row r="58" spans="1:16" s="126" customFormat="1" ht="45.75" customHeight="1">
      <c r="A58" s="133">
        <v>460</v>
      </c>
      <c r="B58" s="135" t="s">
        <v>952</v>
      </c>
      <c r="C58" s="134" t="s">
        <v>904</v>
      </c>
    </row>
    <row r="59" spans="1:16" s="126" customFormat="1" ht="45.75" customHeight="1">
      <c r="A59" s="133">
        <v>460</v>
      </c>
      <c r="B59" s="135" t="s">
        <v>953</v>
      </c>
      <c r="C59" s="134" t="s">
        <v>817</v>
      </c>
    </row>
    <row r="60" spans="1:16" s="126" customFormat="1" ht="40.5" customHeight="1">
      <c r="A60" s="133">
        <v>460</v>
      </c>
      <c r="B60" s="135" t="s">
        <v>954</v>
      </c>
      <c r="C60" s="134" t="s">
        <v>905</v>
      </c>
      <c r="D60" s="155"/>
    </row>
    <row r="61" spans="1:16" s="126" customFormat="1" ht="40.5" customHeight="1">
      <c r="A61" s="115">
        <v>460</v>
      </c>
      <c r="B61" s="288" t="s">
        <v>1157</v>
      </c>
      <c r="C61" s="289" t="s">
        <v>1158</v>
      </c>
      <c r="D61" s="155"/>
      <c r="P61" s="258" t="s">
        <v>1159</v>
      </c>
    </row>
    <row r="62" spans="1:16" s="126" customFormat="1" ht="60.75" customHeight="1">
      <c r="A62" s="115">
        <v>460</v>
      </c>
      <c r="B62" s="288" t="s">
        <v>1160</v>
      </c>
      <c r="C62" s="289" t="s">
        <v>1161</v>
      </c>
      <c r="D62" s="155"/>
      <c r="P62" s="258" t="s">
        <v>1159</v>
      </c>
    </row>
    <row r="63" spans="1:16" s="126" customFormat="1" ht="33.75" customHeight="1">
      <c r="A63" s="133">
        <v>460</v>
      </c>
      <c r="B63" s="133" t="s">
        <v>955</v>
      </c>
      <c r="C63" s="134" t="s">
        <v>788</v>
      </c>
    </row>
    <row r="64" spans="1:16" s="126" customFormat="1" ht="31.5" customHeight="1">
      <c r="A64" s="133">
        <v>460</v>
      </c>
      <c r="B64" s="133" t="s">
        <v>956</v>
      </c>
      <c r="C64" s="134" t="s">
        <v>248</v>
      </c>
    </row>
    <row r="65" spans="1:3" s="126" customFormat="1" ht="65.25" customHeight="1">
      <c r="A65" s="133">
        <v>460</v>
      </c>
      <c r="B65" s="133" t="s">
        <v>957</v>
      </c>
      <c r="C65" s="136" t="s">
        <v>11</v>
      </c>
    </row>
    <row r="66" spans="1:3" s="126" customFormat="1" ht="54.75" customHeight="1">
      <c r="A66" s="133">
        <v>460</v>
      </c>
      <c r="B66" s="133" t="s">
        <v>958</v>
      </c>
      <c r="C66" s="136" t="s">
        <v>182</v>
      </c>
    </row>
    <row r="67" spans="1:3" s="126" customFormat="1" ht="40.5" customHeight="1">
      <c r="A67" s="133">
        <v>460</v>
      </c>
      <c r="B67" s="133" t="s">
        <v>959</v>
      </c>
      <c r="C67" s="134" t="s">
        <v>183</v>
      </c>
    </row>
    <row r="68" spans="1:3" s="126" customFormat="1" ht="34.5" customHeight="1">
      <c r="A68" s="133">
        <v>460</v>
      </c>
      <c r="B68" s="133" t="s">
        <v>960</v>
      </c>
      <c r="C68" s="136" t="s">
        <v>184</v>
      </c>
    </row>
    <row r="69" spans="1:3" s="126" customFormat="1" ht="41.25" customHeight="1">
      <c r="A69" s="133">
        <v>460</v>
      </c>
      <c r="B69" s="133" t="s">
        <v>961</v>
      </c>
      <c r="C69" s="136" t="s">
        <v>805</v>
      </c>
    </row>
    <row r="70" spans="1:3" s="126" customFormat="1" ht="64.5" customHeight="1">
      <c r="A70" s="133">
        <v>460</v>
      </c>
      <c r="B70" s="135" t="s">
        <v>962</v>
      </c>
      <c r="C70" s="134" t="s">
        <v>185</v>
      </c>
    </row>
    <row r="71" spans="1:3" s="126" customFormat="1" ht="68.25" customHeight="1">
      <c r="A71" s="133">
        <v>460</v>
      </c>
      <c r="B71" s="135" t="s">
        <v>963</v>
      </c>
      <c r="C71" s="134" t="s">
        <v>186</v>
      </c>
    </row>
    <row r="72" spans="1:3" s="126" customFormat="1" ht="36.75" customHeight="1">
      <c r="A72" s="133">
        <v>460</v>
      </c>
      <c r="B72" s="135" t="s">
        <v>964</v>
      </c>
      <c r="C72" s="134" t="s">
        <v>10</v>
      </c>
    </row>
    <row r="73" spans="1:3" s="126" customFormat="1" ht="39.75" customHeight="1">
      <c r="A73" s="133">
        <v>460</v>
      </c>
      <c r="B73" s="135" t="s">
        <v>965</v>
      </c>
      <c r="C73" s="134" t="s">
        <v>187</v>
      </c>
    </row>
    <row r="74" spans="1:3" s="126" customFormat="1" ht="46.5" customHeight="1">
      <c r="A74" s="133">
        <v>460</v>
      </c>
      <c r="B74" s="135" t="s">
        <v>966</v>
      </c>
      <c r="C74" s="134" t="s">
        <v>188</v>
      </c>
    </row>
    <row r="75" spans="1:3" s="126" customFormat="1" ht="47.25" customHeight="1">
      <c r="A75" s="133">
        <v>460</v>
      </c>
      <c r="B75" s="135" t="s">
        <v>967</v>
      </c>
      <c r="C75" s="134" t="s">
        <v>189</v>
      </c>
    </row>
    <row r="76" spans="1:3" s="126" customFormat="1" ht="54.75" customHeight="1">
      <c r="A76" s="133">
        <v>460</v>
      </c>
      <c r="B76" s="135" t="s">
        <v>970</v>
      </c>
      <c r="C76" s="134" t="s">
        <v>190</v>
      </c>
    </row>
    <row r="77" spans="1:3" ht="52.5" customHeight="1">
      <c r="A77" s="133">
        <v>460</v>
      </c>
      <c r="B77" s="135" t="s">
        <v>969</v>
      </c>
      <c r="C77" s="134" t="s">
        <v>191</v>
      </c>
    </row>
    <row r="78" spans="1:3" ht="52.5" customHeight="1">
      <c r="A78" s="133">
        <v>460</v>
      </c>
      <c r="B78" s="133" t="s">
        <v>968</v>
      </c>
      <c r="C78" s="134" t="s">
        <v>818</v>
      </c>
    </row>
    <row r="79" spans="1:3" ht="35.25" customHeight="1">
      <c r="A79" s="133">
        <v>460</v>
      </c>
      <c r="B79" s="133" t="s">
        <v>971</v>
      </c>
      <c r="C79" s="134" t="s">
        <v>321</v>
      </c>
    </row>
    <row r="80" spans="1:3" ht="57.75" customHeight="1">
      <c r="A80" s="133">
        <v>460</v>
      </c>
      <c r="B80" s="133" t="s">
        <v>972</v>
      </c>
      <c r="C80" s="136" t="s">
        <v>882</v>
      </c>
    </row>
    <row r="81" spans="1:3" ht="35.25" customHeight="1">
      <c r="A81" s="133">
        <v>460</v>
      </c>
      <c r="B81" s="133" t="s">
        <v>973</v>
      </c>
      <c r="C81" s="134" t="s">
        <v>404</v>
      </c>
    </row>
    <row r="82" spans="1:3" ht="41.25" customHeight="1">
      <c r="A82" s="133">
        <v>460</v>
      </c>
      <c r="B82" s="135" t="s">
        <v>974</v>
      </c>
      <c r="C82" s="134" t="s">
        <v>130</v>
      </c>
    </row>
    <row r="83" spans="1:3" ht="45.75" customHeight="1">
      <c r="A83" s="133">
        <v>460</v>
      </c>
      <c r="B83" s="135" t="s">
        <v>975</v>
      </c>
      <c r="C83" s="134" t="s">
        <v>819</v>
      </c>
    </row>
    <row r="84" spans="1:3" ht="30.75" customHeight="1">
      <c r="A84" s="135">
        <v>460</v>
      </c>
      <c r="B84" s="135" t="s">
        <v>976</v>
      </c>
      <c r="C84" s="134" t="s">
        <v>789</v>
      </c>
    </row>
    <row r="85" spans="1:3" ht="24.75" customHeight="1">
      <c r="A85" s="135">
        <v>460</v>
      </c>
      <c r="B85" s="135" t="s">
        <v>977</v>
      </c>
      <c r="C85" s="134" t="s">
        <v>216</v>
      </c>
    </row>
    <row r="86" spans="1:3" ht="50.25" customHeight="1">
      <c r="A86" s="135">
        <v>460</v>
      </c>
      <c r="B86" s="135" t="s">
        <v>978</v>
      </c>
      <c r="C86" s="134" t="s">
        <v>607</v>
      </c>
    </row>
    <row r="87" spans="1:3" ht="38.25" customHeight="1">
      <c r="A87" s="135">
        <v>460</v>
      </c>
      <c r="B87" s="135" t="s">
        <v>979</v>
      </c>
      <c r="C87" s="134" t="s">
        <v>252</v>
      </c>
    </row>
    <row r="88" spans="1:3" ht="64.5" customHeight="1">
      <c r="A88" s="135">
        <v>460</v>
      </c>
      <c r="B88" s="135" t="s">
        <v>980</v>
      </c>
      <c r="C88" s="134" t="s">
        <v>131</v>
      </c>
    </row>
    <row r="89" spans="1:3" ht="45" customHeight="1">
      <c r="A89" s="135">
        <v>460</v>
      </c>
      <c r="B89" s="135" t="s">
        <v>981</v>
      </c>
      <c r="C89" s="134" t="s">
        <v>132</v>
      </c>
    </row>
    <row r="90" spans="1:3" ht="55.5" customHeight="1">
      <c r="A90" s="135">
        <v>460</v>
      </c>
      <c r="B90" s="135" t="s">
        <v>982</v>
      </c>
      <c r="C90" s="134" t="s">
        <v>133</v>
      </c>
    </row>
    <row r="91" spans="1:3" ht="36.75" customHeight="1">
      <c r="A91" s="135">
        <v>460</v>
      </c>
      <c r="B91" s="135" t="s">
        <v>983</v>
      </c>
      <c r="C91" s="134" t="s">
        <v>792</v>
      </c>
    </row>
    <row r="92" spans="1:3" ht="39.75" customHeight="1">
      <c r="A92" s="135">
        <v>460</v>
      </c>
      <c r="B92" s="135" t="s">
        <v>984</v>
      </c>
      <c r="C92" s="134" t="s">
        <v>145</v>
      </c>
    </row>
    <row r="93" spans="1:3" ht="39" customHeight="1">
      <c r="A93" s="135">
        <v>460</v>
      </c>
      <c r="B93" s="135" t="s">
        <v>985</v>
      </c>
      <c r="C93" s="134" t="s">
        <v>487</v>
      </c>
    </row>
    <row r="94" spans="1:3" ht="31.5" customHeight="1">
      <c r="A94" s="133">
        <v>460</v>
      </c>
      <c r="B94" s="133" t="s">
        <v>986</v>
      </c>
      <c r="C94" s="134" t="s">
        <v>820</v>
      </c>
    </row>
    <row r="95" spans="1:3" ht="34.5" customHeight="1">
      <c r="A95" s="133">
        <v>460</v>
      </c>
      <c r="B95" s="133" t="s">
        <v>987</v>
      </c>
      <c r="C95" s="134" t="s">
        <v>47</v>
      </c>
    </row>
    <row r="96" spans="1:3" ht="36" customHeight="1">
      <c r="A96" s="133">
        <v>460</v>
      </c>
      <c r="B96" s="133" t="s">
        <v>988</v>
      </c>
      <c r="C96" s="134" t="s">
        <v>821</v>
      </c>
    </row>
    <row r="97" spans="1:3" ht="33.75" customHeight="1">
      <c r="A97" s="133">
        <v>460</v>
      </c>
      <c r="B97" s="133" t="s">
        <v>989</v>
      </c>
      <c r="C97" s="160" t="s">
        <v>811</v>
      </c>
    </row>
    <row r="98" spans="1:3" ht="66" customHeight="1">
      <c r="A98" s="133">
        <v>460</v>
      </c>
      <c r="B98" s="133" t="s">
        <v>995</v>
      </c>
      <c r="C98" s="134" t="s">
        <v>28</v>
      </c>
    </row>
    <row r="99" spans="1:3" ht="40.5" customHeight="1">
      <c r="A99" s="139" t="s">
        <v>200</v>
      </c>
      <c r="B99" s="130" t="s">
        <v>575</v>
      </c>
      <c r="C99" s="132" t="s">
        <v>199</v>
      </c>
    </row>
    <row r="100" spans="1:3" ht="39.75" customHeight="1">
      <c r="A100" s="138" t="s">
        <v>200</v>
      </c>
      <c r="B100" s="135" t="s">
        <v>277</v>
      </c>
      <c r="C100" s="134" t="s">
        <v>278</v>
      </c>
    </row>
    <row r="101" spans="1:3" ht="36.75" customHeight="1">
      <c r="A101" s="140" t="s">
        <v>200</v>
      </c>
      <c r="B101" s="135" t="s">
        <v>279</v>
      </c>
      <c r="C101" s="134" t="s">
        <v>558</v>
      </c>
    </row>
    <row r="102" spans="1:3" ht="66" customHeight="1">
      <c r="A102" s="140" t="s">
        <v>200</v>
      </c>
      <c r="B102" s="135" t="s">
        <v>372</v>
      </c>
      <c r="C102" s="161" t="s">
        <v>880</v>
      </c>
    </row>
    <row r="103" spans="1:3" ht="51.75" customHeight="1">
      <c r="A103" s="140" t="s">
        <v>200</v>
      </c>
      <c r="B103" s="135" t="s">
        <v>59</v>
      </c>
      <c r="C103" s="134" t="s">
        <v>118</v>
      </c>
    </row>
    <row r="104" spans="1:3" ht="54.75" customHeight="1">
      <c r="A104" s="140" t="s">
        <v>200</v>
      </c>
      <c r="B104" s="135" t="s">
        <v>50</v>
      </c>
      <c r="C104" s="134" t="s">
        <v>562</v>
      </c>
    </row>
    <row r="105" spans="1:3" ht="75.75" customHeight="1">
      <c r="A105" s="140" t="s">
        <v>200</v>
      </c>
      <c r="B105" s="135" t="s">
        <v>120</v>
      </c>
      <c r="C105" s="134" t="s">
        <v>121</v>
      </c>
    </row>
    <row r="106" spans="1:3" ht="57" customHeight="1">
      <c r="A106" s="140" t="s">
        <v>200</v>
      </c>
      <c r="B106" s="135" t="s">
        <v>287</v>
      </c>
      <c r="C106" s="134" t="s">
        <v>297</v>
      </c>
    </row>
    <row r="107" spans="1:3" ht="54.75" customHeight="1">
      <c r="A107" s="140" t="s">
        <v>200</v>
      </c>
      <c r="B107" s="135" t="s">
        <v>560</v>
      </c>
      <c r="C107" s="134" t="s">
        <v>615</v>
      </c>
    </row>
    <row r="108" spans="1:3" ht="58.5" customHeight="1">
      <c r="A108" s="140" t="s">
        <v>200</v>
      </c>
      <c r="B108" s="135" t="s">
        <v>237</v>
      </c>
      <c r="C108" s="134" t="s">
        <v>238</v>
      </c>
    </row>
    <row r="109" spans="1:3" ht="67.5" customHeight="1">
      <c r="A109" s="140" t="s">
        <v>200</v>
      </c>
      <c r="B109" s="135" t="s">
        <v>239</v>
      </c>
      <c r="C109" s="134" t="s">
        <v>219</v>
      </c>
    </row>
    <row r="110" spans="1:3" ht="65.25" customHeight="1">
      <c r="A110" s="140" t="s">
        <v>200</v>
      </c>
      <c r="B110" s="135" t="s">
        <v>240</v>
      </c>
      <c r="C110" s="134" t="s">
        <v>141</v>
      </c>
    </row>
    <row r="111" spans="1:3" ht="67.5" customHeight="1">
      <c r="A111" s="140" t="s">
        <v>200</v>
      </c>
      <c r="B111" s="135" t="s">
        <v>142</v>
      </c>
      <c r="C111" s="134" t="s">
        <v>593</v>
      </c>
    </row>
    <row r="112" spans="1:3" ht="42" customHeight="1">
      <c r="A112" s="140" t="s">
        <v>200</v>
      </c>
      <c r="B112" s="135" t="s">
        <v>635</v>
      </c>
      <c r="C112" s="162" t="s">
        <v>902</v>
      </c>
    </row>
    <row r="113" spans="1:3" ht="43.5" customHeight="1">
      <c r="A113" s="140" t="s">
        <v>200</v>
      </c>
      <c r="B113" s="135" t="s">
        <v>295</v>
      </c>
      <c r="C113" s="134" t="s">
        <v>220</v>
      </c>
    </row>
    <row r="114" spans="1:3" ht="81.75" customHeight="1">
      <c r="A114" s="140" t="s">
        <v>200</v>
      </c>
      <c r="B114" s="135" t="s">
        <v>161</v>
      </c>
      <c r="C114" s="134" t="s">
        <v>162</v>
      </c>
    </row>
    <row r="115" spans="1:3" ht="32.25" customHeight="1">
      <c r="A115" s="138" t="s">
        <v>200</v>
      </c>
      <c r="B115" s="133" t="s">
        <v>26</v>
      </c>
      <c r="C115" s="134" t="s">
        <v>27</v>
      </c>
    </row>
    <row r="116" spans="1:3" ht="29.25" customHeight="1">
      <c r="A116" s="138" t="s">
        <v>200</v>
      </c>
      <c r="B116" s="135" t="s">
        <v>265</v>
      </c>
      <c r="C116" s="134" t="s">
        <v>169</v>
      </c>
    </row>
    <row r="117" spans="1:3" ht="27.75" customHeight="1">
      <c r="A117" s="138" t="s">
        <v>200</v>
      </c>
      <c r="B117" s="133" t="s">
        <v>71</v>
      </c>
      <c r="C117" s="134" t="s">
        <v>170</v>
      </c>
    </row>
    <row r="118" spans="1:3" ht="45.75" customHeight="1">
      <c r="A118" s="138" t="s">
        <v>200</v>
      </c>
      <c r="B118" s="133" t="s">
        <v>371</v>
      </c>
      <c r="C118" s="134" t="s">
        <v>636</v>
      </c>
    </row>
    <row r="119" spans="1:3" s="10" customFormat="1" ht="67.5" customHeight="1">
      <c r="A119" s="138" t="s">
        <v>200</v>
      </c>
      <c r="B119" s="133" t="s">
        <v>995</v>
      </c>
      <c r="C119" s="134" t="s">
        <v>28</v>
      </c>
    </row>
    <row r="120" spans="1:3" s="10" customFormat="1" ht="67.5" customHeight="1">
      <c r="A120" s="141" t="s">
        <v>200</v>
      </c>
      <c r="B120" s="135" t="s">
        <v>996</v>
      </c>
      <c r="C120" s="136" t="s">
        <v>638</v>
      </c>
    </row>
    <row r="121" spans="1:3" s="10" customFormat="1" ht="39" customHeight="1">
      <c r="A121" s="139" t="s">
        <v>997</v>
      </c>
      <c r="B121" s="130" t="s">
        <v>999</v>
      </c>
      <c r="C121" s="132" t="s">
        <v>998</v>
      </c>
    </row>
    <row r="122" spans="1:3" s="10" customFormat="1" ht="62.25" customHeight="1">
      <c r="A122" s="141" t="s">
        <v>997</v>
      </c>
      <c r="B122" s="135" t="s">
        <v>59</v>
      </c>
      <c r="C122" s="134" t="s">
        <v>118</v>
      </c>
    </row>
    <row r="123" spans="1:3" s="127" customFormat="1" ht="42.75" hidden="1" customHeight="1"/>
    <row r="124" spans="1:3" s="127" customFormat="1" ht="28.5" hidden="1" customHeight="1"/>
    <row r="125" spans="1:3" s="127" customFormat="1" ht="36" hidden="1" customHeight="1"/>
    <row r="126" spans="1:3" s="127" customFormat="1" ht="45" hidden="1" customHeight="1"/>
    <row r="127" spans="1:3" s="127" customFormat="1" ht="78" hidden="1" customHeight="1"/>
    <row r="128" spans="1:3" s="127" customFormat="1" ht="25.5" hidden="1" customHeight="1"/>
    <row r="129" s="127" customFormat="1" ht="23.25" hidden="1" customHeight="1"/>
    <row r="130" s="127" customFormat="1" ht="23.25" hidden="1" customHeight="1"/>
    <row r="131" s="127" customFormat="1" ht="40.5" hidden="1" customHeight="1"/>
    <row r="132" s="127" customFormat="1" ht="62.25" hidden="1" customHeight="1"/>
    <row r="133" s="127" customFormat="1" ht="69" hidden="1" customHeight="1"/>
    <row r="134" s="127" customFormat="1" ht="69" hidden="1" customHeight="1"/>
    <row r="135" s="127" customFormat="1" ht="42" hidden="1" customHeight="1"/>
    <row r="136" s="127" customFormat="1" ht="38.25" customHeight="1"/>
    <row r="137" s="127" customFormat="1" ht="42" customHeight="1"/>
    <row r="138" s="127" customFormat="1" ht="27" customHeight="1"/>
    <row r="139" s="127" customFormat="1" ht="25.5" customHeight="1"/>
    <row r="140" s="127" customFormat="1" ht="51.75" customHeight="1"/>
    <row r="141" s="127" customFormat="1" ht="72" hidden="1" customHeight="1"/>
    <row r="142" s="127" customFormat="1" ht="67.5" hidden="1" customHeight="1"/>
    <row r="143" s="127" customFormat="1" ht="39" hidden="1" customHeight="1"/>
    <row r="144" s="127" customFormat="1" ht="40.5" customHeight="1"/>
    <row r="145" s="127" customFormat="1" ht="15" customHeight="1"/>
    <row r="146" s="127" customFormat="1" ht="15" customHeight="1"/>
    <row r="147" s="127" customFormat="1" ht="15" customHeight="1"/>
    <row r="148" s="127" customFormat="1" ht="15" customHeight="1"/>
    <row r="149" s="127" customFormat="1" ht="15" customHeight="1"/>
    <row r="150" s="127" customFormat="1" ht="15" customHeight="1"/>
    <row r="151" s="127" customFormat="1" ht="15" customHeight="1"/>
    <row r="152" s="127" customFormat="1" ht="15" customHeight="1"/>
    <row r="153" s="127" customFormat="1" ht="15" customHeight="1"/>
    <row r="154" s="127" customFormat="1" ht="15" customHeight="1"/>
    <row r="155" s="127" customFormat="1" ht="15" customHeight="1"/>
    <row r="156" s="127" customFormat="1" ht="15" customHeight="1"/>
    <row r="157" s="127" customFormat="1" ht="15" customHeight="1"/>
    <row r="158" s="127" customFormat="1" ht="15" customHeight="1"/>
    <row r="159" s="127" customFormat="1" ht="15" customHeight="1"/>
    <row r="160" s="127" customFormat="1" ht="15" customHeight="1"/>
    <row r="161" s="127" customFormat="1" ht="15" customHeight="1"/>
    <row r="162" s="127" customFormat="1" ht="15" customHeight="1"/>
    <row r="163" s="127" customFormat="1" ht="15" customHeight="1"/>
    <row r="164" s="127" customFormat="1" ht="15" customHeight="1"/>
    <row r="165" s="127" customFormat="1" ht="15" customHeight="1"/>
    <row r="166" s="127" customFormat="1" ht="15" customHeight="1"/>
    <row r="167" s="127" customFormat="1" ht="15" customHeight="1"/>
    <row r="168" s="127" customFormat="1" ht="15" customHeight="1"/>
    <row r="169" s="127" customFormat="1" ht="15" customHeight="1"/>
    <row r="170" s="127" customFormat="1" ht="15" customHeight="1"/>
    <row r="171" s="127" customFormat="1" ht="15" customHeight="1"/>
    <row r="172" s="127" customFormat="1" ht="15" customHeight="1"/>
    <row r="173" s="127" customFormat="1" ht="15" customHeight="1"/>
    <row r="174" s="127" customFormat="1" ht="15" customHeight="1"/>
    <row r="175" s="127" customFormat="1" ht="15" customHeight="1"/>
    <row r="176" s="127" customFormat="1" ht="15" customHeight="1"/>
    <row r="177" s="127" customFormat="1" ht="15" customHeight="1"/>
    <row r="178" s="127" customFormat="1" ht="15" customHeight="1"/>
    <row r="179" s="127" customFormat="1" ht="15" customHeight="1"/>
    <row r="180" s="127" customFormat="1" ht="15" customHeight="1"/>
    <row r="181" s="127" customFormat="1" ht="15" customHeight="1"/>
    <row r="182" s="127" customFormat="1" ht="15" customHeight="1"/>
    <row r="183" s="127" customFormat="1" ht="15" customHeight="1"/>
    <row r="184" s="127" customFormat="1" ht="15" customHeight="1"/>
    <row r="185" s="127" customFormat="1" ht="15" customHeight="1"/>
    <row r="186" s="127" customFormat="1" ht="15" customHeight="1"/>
    <row r="187" s="127" customFormat="1" ht="15" customHeight="1"/>
    <row r="188" s="127" customFormat="1" ht="15" customHeight="1"/>
    <row r="189" s="127" customFormat="1" ht="15" customHeight="1"/>
    <row r="190" s="127" customFormat="1" ht="15" customHeight="1"/>
    <row r="191" s="127" customFormat="1" ht="15" customHeight="1"/>
    <row r="192" s="127" customFormat="1" ht="15" customHeight="1"/>
    <row r="193" s="127" customFormat="1" ht="15" customHeight="1"/>
    <row r="194" s="127" customFormat="1" ht="15" customHeight="1"/>
    <row r="195" s="127" customFormat="1" ht="15" customHeight="1"/>
    <row r="196" s="127" customFormat="1" ht="15" customHeight="1"/>
    <row r="197" s="127" customFormat="1" ht="15" customHeight="1"/>
    <row r="198" s="127" customFormat="1" ht="15" customHeight="1"/>
    <row r="199" s="127" customFormat="1" ht="15" customHeight="1"/>
    <row r="200" s="127" customFormat="1" ht="15" customHeight="1"/>
    <row r="201" s="127" customFormat="1" ht="15" customHeight="1"/>
    <row r="202" s="127" customFormat="1" ht="15" customHeight="1"/>
    <row r="203" s="127" customFormat="1" ht="15" customHeight="1"/>
    <row r="204" s="127" customFormat="1" ht="15" customHeight="1"/>
    <row r="205" s="127" customFormat="1" ht="15" customHeight="1"/>
    <row r="206" s="127" customFormat="1" ht="15" customHeight="1"/>
    <row r="207" s="127" customFormat="1" ht="15" customHeight="1"/>
    <row r="208" s="127" customFormat="1" ht="15" customHeight="1"/>
    <row r="209" s="127" customFormat="1" ht="15" customHeight="1"/>
    <row r="210" s="127" customFormat="1" ht="15" customHeight="1"/>
    <row r="211" s="127" customFormat="1" ht="15" customHeight="1"/>
    <row r="212" s="127" customFormat="1" ht="15" customHeight="1"/>
    <row r="213" s="127" customFormat="1" ht="15" customHeight="1"/>
    <row r="214" s="127" customFormat="1" ht="15" customHeight="1"/>
    <row r="215" s="127" customFormat="1" ht="15" customHeight="1"/>
    <row r="216" s="127" customFormat="1" ht="15" customHeight="1"/>
    <row r="217" s="127" customFormat="1" ht="15" customHeight="1"/>
    <row r="218" s="127" customFormat="1" ht="15" customHeight="1"/>
    <row r="219" s="127" customFormat="1" ht="15" customHeight="1"/>
    <row r="220" s="127" customFormat="1" ht="15" customHeight="1"/>
    <row r="221" s="127" customFormat="1" ht="15" customHeight="1"/>
    <row r="222" s="127" customFormat="1" ht="15" customHeight="1"/>
    <row r="223" s="127" customFormat="1" ht="15" customHeight="1"/>
    <row r="224" s="127" customFormat="1" ht="15" customHeight="1"/>
    <row r="225" s="127" customFormat="1" ht="15" customHeight="1"/>
    <row r="226" s="127" customFormat="1" ht="15" customHeight="1"/>
    <row r="227" s="127" customFormat="1" ht="15" customHeight="1"/>
    <row r="228" s="127" customFormat="1" ht="15" customHeight="1"/>
    <row r="229" s="127" customFormat="1" ht="15" customHeight="1"/>
    <row r="230" s="127" customFormat="1" ht="15" customHeight="1"/>
    <row r="231" s="127" customFormat="1" ht="15" customHeight="1"/>
    <row r="232" s="127" customFormat="1" ht="15" customHeight="1"/>
    <row r="233" s="127" customFormat="1" ht="15" customHeight="1"/>
    <row r="234" s="127" customFormat="1" ht="15" customHeight="1"/>
    <row r="235" s="127" customFormat="1" ht="15" customHeight="1"/>
    <row r="236" s="127" customFormat="1" ht="15" customHeight="1"/>
    <row r="237" s="127" customFormat="1" ht="15" customHeight="1"/>
    <row r="238" s="127" customFormat="1" ht="15" customHeight="1"/>
    <row r="239" s="127" customFormat="1" ht="15" customHeight="1"/>
    <row r="240" s="127" customFormat="1" ht="15" customHeight="1"/>
    <row r="241" s="127" customFormat="1" ht="15" customHeight="1"/>
    <row r="242" s="127" customFormat="1" ht="15" customHeight="1"/>
  </sheetData>
  <mergeCells count="8">
    <mergeCell ref="A9:C9"/>
    <mergeCell ref="A10:B10"/>
    <mergeCell ref="C10:C11"/>
    <mergeCell ref="A4:C4"/>
    <mergeCell ref="A7:C7"/>
    <mergeCell ref="A8:C8"/>
    <mergeCell ref="B5:C5"/>
    <mergeCell ref="A6:C6"/>
  </mergeCells>
  <phoneticPr fontId="4" type="noConversion"/>
  <pageMargins left="0.9055118110236221" right="0.59055118110236227" top="0.31496062992125984" bottom="0" header="0.23622047244094491" footer="0.31496062992125984"/>
  <pageSetup paperSize="9" scale="85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36"/>
  <sheetViews>
    <sheetView workbookViewId="0">
      <selection activeCell="E7" sqref="E7"/>
    </sheetView>
  </sheetViews>
  <sheetFormatPr defaultRowHeight="12.75"/>
  <cols>
    <col min="1" max="1" width="8.140625" customWidth="1"/>
    <col min="2" max="2" width="59.140625" customWidth="1"/>
    <col min="3" max="4" width="14.42578125" customWidth="1"/>
  </cols>
  <sheetData>
    <row r="2" spans="1:4" ht="19.5" customHeight="1">
      <c r="A2" s="515" t="s">
        <v>1023</v>
      </c>
      <c r="B2" s="515"/>
      <c r="C2" s="515"/>
      <c r="D2" s="556"/>
    </row>
    <row r="3" spans="1:4" ht="48" customHeight="1">
      <c r="A3" s="101"/>
      <c r="B3" s="529" t="s">
        <v>1244</v>
      </c>
      <c r="C3" s="529"/>
      <c r="D3" s="570"/>
    </row>
    <row r="4" spans="1:4" ht="15.75" customHeight="1">
      <c r="C4" s="501"/>
      <c r="D4" s="501"/>
    </row>
    <row r="5" spans="1:4" ht="31.5" customHeight="1">
      <c r="A5" s="581"/>
      <c r="B5" s="581"/>
      <c r="C5" s="581"/>
      <c r="D5" s="206" t="s">
        <v>1021</v>
      </c>
    </row>
    <row r="6" spans="1:4" ht="36" customHeight="1">
      <c r="A6" s="576" t="s">
        <v>1311</v>
      </c>
      <c r="B6" s="576"/>
      <c r="C6" s="577"/>
      <c r="D6" s="580"/>
    </row>
    <row r="7" spans="1:4" ht="15.75">
      <c r="A7" s="579"/>
      <c r="B7" s="579"/>
      <c r="C7" s="579"/>
      <c r="D7" s="204"/>
    </row>
    <row r="8" spans="1:4" ht="15.75">
      <c r="A8" s="104"/>
      <c r="C8" s="225"/>
      <c r="D8" s="225" t="s">
        <v>573</v>
      </c>
    </row>
    <row r="9" spans="1:4" ht="27.75" customHeight="1">
      <c r="A9" s="578" t="s">
        <v>1101</v>
      </c>
      <c r="B9" s="578" t="s">
        <v>334</v>
      </c>
      <c r="C9" s="574">
        <v>2022</v>
      </c>
      <c r="D9" s="574">
        <v>2023</v>
      </c>
    </row>
    <row r="10" spans="1:4" ht="45.75" customHeight="1">
      <c r="A10" s="578"/>
      <c r="B10" s="578"/>
      <c r="C10" s="574"/>
      <c r="D10" s="574"/>
    </row>
    <row r="11" spans="1:4" ht="45" customHeight="1">
      <c r="A11" s="214" t="s">
        <v>1103</v>
      </c>
      <c r="B11" s="222" t="s">
        <v>154</v>
      </c>
      <c r="C11" s="216">
        <v>0</v>
      </c>
      <c r="D11" s="216">
        <v>0</v>
      </c>
    </row>
    <row r="12" spans="1:4" ht="54.75" customHeight="1">
      <c r="A12" s="215" t="s">
        <v>1104</v>
      </c>
      <c r="B12" s="223" t="s">
        <v>1105</v>
      </c>
      <c r="C12" s="216">
        <v>0</v>
      </c>
      <c r="D12" s="216">
        <v>0</v>
      </c>
    </row>
    <row r="13" spans="1:4" ht="60" customHeight="1">
      <c r="A13" s="215" t="s">
        <v>1106</v>
      </c>
      <c r="B13" s="223" t="s">
        <v>1107</v>
      </c>
      <c r="C13" s="216">
        <v>0</v>
      </c>
      <c r="D13" s="216">
        <v>0</v>
      </c>
    </row>
    <row r="14" spans="1:4" ht="67.5" customHeight="1">
      <c r="A14" s="215" t="s">
        <v>1108</v>
      </c>
      <c r="B14" s="223" t="s">
        <v>1109</v>
      </c>
      <c r="C14" s="216">
        <v>0</v>
      </c>
      <c r="D14" s="216">
        <v>0</v>
      </c>
    </row>
    <row r="15" spans="1:4" ht="24" customHeight="1">
      <c r="A15" s="217"/>
      <c r="B15" s="224" t="s">
        <v>1110</v>
      </c>
      <c r="C15" s="218">
        <f>SUM(C12:C14)</f>
        <v>0</v>
      </c>
      <c r="D15" s="218">
        <f>SUM(D12:D14)</f>
        <v>0</v>
      </c>
    </row>
    <row r="16" spans="1:4" ht="23.25" customHeight="1">
      <c r="A16" s="214" t="s">
        <v>1111</v>
      </c>
      <c r="B16" s="222" t="s">
        <v>1112</v>
      </c>
      <c r="C16" s="216"/>
      <c r="D16" s="216"/>
    </row>
    <row r="17" spans="1:4" ht="63" customHeight="1">
      <c r="A17" s="215" t="s">
        <v>1104</v>
      </c>
      <c r="B17" s="223" t="s">
        <v>1113</v>
      </c>
      <c r="C17" s="216">
        <v>7288</v>
      </c>
      <c r="D17" s="216">
        <v>7288</v>
      </c>
    </row>
    <row r="18" spans="1:4" ht="81.75" customHeight="1">
      <c r="A18" s="215" t="s">
        <v>1106</v>
      </c>
      <c r="B18" s="223" t="s">
        <v>1114</v>
      </c>
      <c r="C18" s="216">
        <v>0</v>
      </c>
      <c r="D18" s="216">
        <v>0</v>
      </c>
    </row>
    <row r="19" spans="1:4" ht="73.5" customHeight="1">
      <c r="A19" s="215" t="s">
        <v>1108</v>
      </c>
      <c r="B19" s="223" t="s">
        <v>1115</v>
      </c>
      <c r="C19" s="216">
        <v>0</v>
      </c>
      <c r="D19" s="216">
        <v>0</v>
      </c>
    </row>
    <row r="20" spans="1:4" ht="102" customHeight="1">
      <c r="A20" s="215" t="s">
        <v>1116</v>
      </c>
      <c r="B20" s="223" t="s">
        <v>1117</v>
      </c>
      <c r="C20" s="216">
        <v>0</v>
      </c>
      <c r="D20" s="216">
        <v>0</v>
      </c>
    </row>
    <row r="21" spans="1:4" ht="33.75" customHeight="1">
      <c r="A21" s="215" t="s">
        <v>1118</v>
      </c>
      <c r="B21" s="222" t="s">
        <v>1110</v>
      </c>
      <c r="C21" s="218">
        <f>SUM(C17:C20)</f>
        <v>7288</v>
      </c>
      <c r="D21" s="218">
        <f>SUM(D17:D20)</f>
        <v>7288</v>
      </c>
    </row>
    <row r="22" spans="1:4" ht="14.25">
      <c r="A22" s="46"/>
      <c r="B22" s="46"/>
      <c r="C22" s="46"/>
      <c r="D22" s="46"/>
    </row>
    <row r="23" spans="1:4" ht="14.25">
      <c r="A23" s="46"/>
      <c r="B23" s="46"/>
      <c r="C23" s="46"/>
      <c r="D23" s="46"/>
    </row>
    <row r="24" spans="1:4" ht="14.25">
      <c r="A24" s="46"/>
      <c r="B24" s="46"/>
      <c r="C24" s="46"/>
      <c r="D24" s="46"/>
    </row>
    <row r="25" spans="1:4" ht="14.25">
      <c r="A25" s="46"/>
      <c r="B25" s="46"/>
      <c r="C25" s="46"/>
      <c r="D25" s="46"/>
    </row>
    <row r="26" spans="1:4" ht="14.25">
      <c r="A26" s="46"/>
      <c r="B26" s="46"/>
      <c r="C26" s="46"/>
      <c r="D26" s="46"/>
    </row>
    <row r="27" spans="1:4" ht="14.25">
      <c r="A27" s="46"/>
      <c r="B27" s="46"/>
      <c r="C27" s="46"/>
      <c r="D27" s="46"/>
    </row>
    <row r="28" spans="1:4" ht="14.25">
      <c r="A28" s="46"/>
      <c r="B28" s="46"/>
      <c r="C28" s="46"/>
      <c r="D28" s="46"/>
    </row>
    <row r="29" spans="1:4" ht="14.25">
      <c r="A29" s="46"/>
      <c r="B29" s="46"/>
      <c r="C29" s="46"/>
      <c r="D29" s="46"/>
    </row>
    <row r="30" spans="1:4" ht="14.25">
      <c r="A30" s="46"/>
      <c r="B30" s="46"/>
      <c r="C30" s="46"/>
      <c r="D30" s="46"/>
    </row>
    <row r="31" spans="1:4" ht="14.25">
      <c r="A31" s="46"/>
      <c r="B31" s="46"/>
      <c r="C31" s="46"/>
      <c r="D31" s="46"/>
    </row>
    <row r="32" spans="1:4" ht="14.25">
      <c r="A32" s="46"/>
      <c r="B32" s="46"/>
      <c r="C32" s="46"/>
      <c r="D32" s="46"/>
    </row>
    <row r="33" spans="1:4" ht="14.25">
      <c r="A33" s="46"/>
      <c r="B33" s="46"/>
      <c r="C33" s="46"/>
      <c r="D33" s="46"/>
    </row>
    <row r="34" spans="1:4" ht="14.25">
      <c r="A34" s="46"/>
      <c r="B34" s="46"/>
      <c r="C34" s="46"/>
      <c r="D34" s="46"/>
    </row>
    <row r="35" spans="1:4" ht="14.25">
      <c r="A35" s="46"/>
      <c r="B35" s="46"/>
      <c r="C35" s="46"/>
      <c r="D35" s="46"/>
    </row>
    <row r="36" spans="1:4" ht="14.25">
      <c r="A36" s="46"/>
      <c r="B36" s="46"/>
      <c r="C36" s="46"/>
      <c r="D36" s="46"/>
    </row>
  </sheetData>
  <mergeCells count="10">
    <mergeCell ref="A9:A10"/>
    <mergeCell ref="B9:B10"/>
    <mergeCell ref="C9:C10"/>
    <mergeCell ref="D9:D10"/>
    <mergeCell ref="A5:C5"/>
    <mergeCell ref="C4:D4"/>
    <mergeCell ref="B3:D3"/>
    <mergeCell ref="A2:D2"/>
    <mergeCell ref="A7:C7"/>
    <mergeCell ref="A6:D6"/>
  </mergeCells>
  <pageMargins left="0.70866141732283472" right="0" top="0.74803149606299213" bottom="0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H5" sqref="H5"/>
    </sheetView>
  </sheetViews>
  <sheetFormatPr defaultRowHeight="12.75"/>
  <cols>
    <col min="1" max="1" width="11.42578125" style="245" customWidth="1"/>
    <col min="2" max="2" width="16.28515625" style="245" customWidth="1"/>
    <col min="3" max="3" width="17" style="245" customWidth="1"/>
    <col min="4" max="4" width="17.140625" style="245" customWidth="1"/>
    <col min="5" max="5" width="16" style="245" customWidth="1"/>
    <col min="6" max="6" width="14.7109375" style="245" customWidth="1"/>
    <col min="7" max="7" width="18.28515625" style="245" customWidth="1"/>
  </cols>
  <sheetData>
    <row r="1" spans="1:7" ht="15.75">
      <c r="A1" s="227"/>
      <c r="B1" s="227"/>
      <c r="C1" s="227"/>
      <c r="D1" s="227"/>
      <c r="E1" s="227"/>
      <c r="F1" s="586" t="s">
        <v>1119</v>
      </c>
      <c r="G1" s="586"/>
    </row>
    <row r="2" spans="1:7" ht="47.25" customHeight="1">
      <c r="A2" s="228"/>
      <c r="B2" s="228"/>
      <c r="C2" s="228"/>
      <c r="D2" s="229"/>
      <c r="E2" s="501" t="s">
        <v>1316</v>
      </c>
      <c r="F2" s="501"/>
      <c r="G2" s="501"/>
    </row>
    <row r="3" spans="1:7" ht="27.75" customHeight="1">
      <c r="A3" s="228"/>
      <c r="B3" s="228"/>
      <c r="C3" s="228"/>
      <c r="D3" s="501"/>
      <c r="E3" s="501"/>
      <c r="F3" s="501"/>
      <c r="G3" s="501"/>
    </row>
    <row r="4" spans="1:7" ht="24" customHeight="1">
      <c r="A4" s="228"/>
      <c r="B4" s="228"/>
      <c r="C4" s="228"/>
      <c r="D4" s="229"/>
      <c r="E4" s="230"/>
      <c r="F4" s="230"/>
      <c r="G4" s="201" t="s">
        <v>413</v>
      </c>
    </row>
    <row r="5" spans="1:7" ht="30.75" customHeight="1">
      <c r="A5" s="587" t="s">
        <v>1298</v>
      </c>
      <c r="B5" s="588"/>
      <c r="C5" s="588"/>
      <c r="D5" s="588"/>
      <c r="E5" s="588"/>
      <c r="F5" s="588"/>
      <c r="G5" s="588"/>
    </row>
    <row r="6" spans="1:7" ht="24.75" customHeight="1">
      <c r="A6" s="232"/>
      <c r="B6" s="589" t="s">
        <v>1299</v>
      </c>
      <c r="C6" s="589"/>
      <c r="D6" s="589"/>
      <c r="E6" s="589"/>
      <c r="F6" s="589"/>
      <c r="G6" s="589"/>
    </row>
    <row r="7" spans="1:7" ht="15.75">
      <c r="A7" s="233"/>
      <c r="B7" s="233"/>
      <c r="C7" s="233"/>
      <c r="D7" s="233"/>
      <c r="E7" s="233"/>
      <c r="F7" s="233"/>
      <c r="G7" s="234" t="s">
        <v>443</v>
      </c>
    </row>
    <row r="8" spans="1:7" ht="97.5" customHeight="1">
      <c r="A8" s="205" t="s">
        <v>1101</v>
      </c>
      <c r="B8" s="205" t="s">
        <v>1120</v>
      </c>
      <c r="C8" s="205" t="s">
        <v>1121</v>
      </c>
      <c r="D8" s="205" t="s">
        <v>1122</v>
      </c>
      <c r="E8" s="205" t="s">
        <v>1123</v>
      </c>
      <c r="F8" s="205" t="s">
        <v>1124</v>
      </c>
      <c r="G8" s="205" t="s">
        <v>1125</v>
      </c>
    </row>
    <row r="9" spans="1:7" ht="34.5" customHeight="1">
      <c r="A9" s="235">
        <v>1</v>
      </c>
      <c r="B9" s="235" t="s">
        <v>1126</v>
      </c>
      <c r="C9" s="235" t="s">
        <v>1126</v>
      </c>
      <c r="D9" s="235" t="s">
        <v>1126</v>
      </c>
      <c r="E9" s="235" t="s">
        <v>1126</v>
      </c>
      <c r="F9" s="235" t="s">
        <v>1126</v>
      </c>
      <c r="G9" s="235" t="s">
        <v>1126</v>
      </c>
    </row>
    <row r="10" spans="1:7" ht="15.75">
      <c r="A10" s="236"/>
      <c r="B10" s="237"/>
      <c r="C10" s="237"/>
      <c r="D10" s="238"/>
      <c r="E10" s="238"/>
      <c r="F10" s="238"/>
      <c r="G10" s="239"/>
    </row>
    <row r="11" spans="1:7" ht="21" customHeight="1">
      <c r="A11" s="590" t="s">
        <v>1300</v>
      </c>
      <c r="B11" s="590"/>
      <c r="C11" s="590"/>
      <c r="D11" s="590"/>
      <c r="E11" s="590"/>
      <c r="F11" s="590"/>
      <c r="G11" s="591"/>
    </row>
    <row r="12" spans="1:7" ht="20.100000000000001" customHeight="1">
      <c r="A12" s="240"/>
      <c r="B12" s="232"/>
      <c r="C12" s="232"/>
      <c r="D12" s="232"/>
      <c r="E12" s="232"/>
      <c r="F12" s="241"/>
      <c r="G12" s="234" t="s">
        <v>443</v>
      </c>
    </row>
    <row r="13" spans="1:7" ht="33.75" customHeight="1">
      <c r="A13" s="582" t="s">
        <v>1127</v>
      </c>
      <c r="B13" s="583"/>
      <c r="C13" s="583"/>
      <c r="D13" s="583"/>
      <c r="E13" s="583"/>
      <c r="F13" s="583"/>
      <c r="G13" s="285" t="s">
        <v>1155</v>
      </c>
    </row>
    <row r="14" spans="1:7" ht="36" customHeight="1">
      <c r="A14" s="582" t="s">
        <v>1128</v>
      </c>
      <c r="B14" s="584"/>
      <c r="C14" s="585"/>
      <c r="D14" s="585"/>
      <c r="E14" s="585"/>
      <c r="F14" s="585"/>
      <c r="G14" s="255">
        <v>0</v>
      </c>
    </row>
    <row r="15" spans="1:7" ht="20.100000000000001" customHeight="1">
      <c r="A15" s="241"/>
      <c r="B15" s="241"/>
      <c r="C15" s="241"/>
      <c r="D15" s="241"/>
      <c r="E15" s="241"/>
      <c r="F15" s="241"/>
      <c r="G15" s="241"/>
    </row>
    <row r="16" spans="1:7" ht="20.100000000000001" customHeight="1">
      <c r="A16" s="241"/>
      <c r="B16" s="241"/>
      <c r="C16" s="241"/>
      <c r="D16" s="241"/>
      <c r="E16" s="241"/>
      <c r="F16" s="241"/>
      <c r="G16" s="241"/>
    </row>
    <row r="17" spans="1:7" ht="20.100000000000001" customHeight="1">
      <c r="A17" s="241"/>
      <c r="B17" s="241"/>
      <c r="C17" s="241"/>
      <c r="D17" s="241"/>
      <c r="E17" s="241"/>
      <c r="F17" s="241"/>
      <c r="G17" s="241"/>
    </row>
    <row r="18" spans="1:7" ht="20.100000000000001" customHeight="1">
      <c r="A18" s="241"/>
      <c r="B18" s="242"/>
      <c r="C18" s="241"/>
      <c r="D18" s="241"/>
      <c r="E18" s="241"/>
      <c r="F18" s="241"/>
      <c r="G18" s="241"/>
    </row>
    <row r="19" spans="1:7" ht="20.100000000000001" customHeight="1">
      <c r="A19" s="241"/>
      <c r="B19" s="243"/>
      <c r="C19" s="241"/>
      <c r="D19" s="241"/>
      <c r="E19" s="241"/>
      <c r="F19" s="241"/>
      <c r="G19" s="241"/>
    </row>
    <row r="20" spans="1:7" ht="20.100000000000001" customHeight="1">
      <c r="A20" s="241"/>
      <c r="B20" s="241"/>
      <c r="C20" s="241"/>
      <c r="D20" s="241"/>
      <c r="E20" s="241"/>
      <c r="F20" s="241"/>
      <c r="G20" s="241"/>
    </row>
    <row r="21" spans="1:7" ht="20.100000000000001" customHeight="1">
      <c r="A21" s="241"/>
      <c r="B21" s="241"/>
      <c r="C21" s="241"/>
      <c r="D21" s="241"/>
      <c r="E21" s="241"/>
      <c r="F21" s="241"/>
      <c r="G21" s="241"/>
    </row>
    <row r="22" spans="1:7" ht="20.100000000000001" customHeight="1">
      <c r="A22" s="241"/>
      <c r="B22" s="241"/>
      <c r="C22" s="241"/>
      <c r="D22" s="241"/>
      <c r="E22" s="241"/>
      <c r="F22" s="241"/>
      <c r="G22" s="241"/>
    </row>
    <row r="23" spans="1:7" ht="15.75">
      <c r="A23" s="241"/>
      <c r="B23" s="241"/>
      <c r="C23" s="241"/>
      <c r="D23" s="241"/>
      <c r="E23" s="241"/>
      <c r="F23" s="241"/>
      <c r="G23" s="241"/>
    </row>
    <row r="24" spans="1:7" ht="15.75">
      <c r="A24" s="241"/>
      <c r="B24" s="241"/>
      <c r="C24" s="241"/>
      <c r="D24" s="241"/>
      <c r="E24" s="241"/>
      <c r="F24" s="241"/>
      <c r="G24" s="241"/>
    </row>
    <row r="25" spans="1:7" ht="15.75">
      <c r="A25" s="241"/>
      <c r="B25" s="241"/>
      <c r="C25" s="241"/>
      <c r="D25" s="241"/>
      <c r="E25" s="241"/>
      <c r="F25" s="241"/>
      <c r="G25" s="241"/>
    </row>
    <row r="26" spans="1:7" ht="15.75">
      <c r="A26" s="241"/>
      <c r="B26" s="241"/>
      <c r="C26" s="241"/>
      <c r="D26" s="241"/>
      <c r="E26" s="241"/>
      <c r="F26" s="241"/>
      <c r="G26" s="241"/>
    </row>
    <row r="27" spans="1:7" ht="15.75">
      <c r="A27" s="241"/>
      <c r="B27" s="241"/>
      <c r="C27" s="241"/>
      <c r="D27" s="241"/>
      <c r="E27" s="241"/>
      <c r="F27" s="241"/>
      <c r="G27" s="241"/>
    </row>
    <row r="28" spans="1:7" ht="15.75">
      <c r="A28" s="241"/>
      <c r="B28" s="241"/>
      <c r="C28" s="241"/>
      <c r="D28" s="241"/>
      <c r="E28" s="241"/>
      <c r="F28" s="241"/>
      <c r="G28" s="244"/>
    </row>
    <row r="29" spans="1:7" ht="15.75">
      <c r="A29" s="241"/>
      <c r="B29" s="241"/>
      <c r="C29" s="241"/>
      <c r="D29" s="241"/>
      <c r="E29" s="241"/>
      <c r="F29" s="241"/>
      <c r="G29" s="241"/>
    </row>
    <row r="30" spans="1:7">
      <c r="A30" s="66"/>
      <c r="B30" s="66"/>
      <c r="C30" s="66"/>
      <c r="D30" s="66"/>
      <c r="E30" s="66"/>
      <c r="F30" s="66"/>
      <c r="G30" s="66"/>
    </row>
    <row r="31" spans="1:7">
      <c r="A31" s="66"/>
      <c r="B31" s="66"/>
      <c r="C31" s="66"/>
      <c r="D31" s="66"/>
      <c r="E31" s="66"/>
      <c r="F31" s="66"/>
      <c r="G31" s="231"/>
    </row>
    <row r="32" spans="1:7">
      <c r="A32" s="66"/>
      <c r="B32" s="66"/>
      <c r="C32" s="66"/>
      <c r="D32" s="66"/>
      <c r="E32" s="66"/>
      <c r="F32" s="66"/>
      <c r="G32" s="66"/>
    </row>
    <row r="33" spans="1:7">
      <c r="A33" s="66"/>
      <c r="B33" s="66"/>
      <c r="C33" s="66"/>
      <c r="D33" s="66"/>
      <c r="E33" s="66"/>
      <c r="F33" s="66"/>
      <c r="G33" s="66"/>
    </row>
    <row r="34" spans="1:7">
      <c r="A34" s="66"/>
      <c r="B34" s="66"/>
      <c r="C34" s="66"/>
      <c r="D34" s="66"/>
      <c r="E34" s="66"/>
      <c r="F34" s="66"/>
      <c r="G34" s="66"/>
    </row>
  </sheetData>
  <mergeCells count="8">
    <mergeCell ref="A13:F13"/>
    <mergeCell ref="A14:F14"/>
    <mergeCell ref="F1:G1"/>
    <mergeCell ref="E2:G2"/>
    <mergeCell ref="A5:G5"/>
    <mergeCell ref="B6:G6"/>
    <mergeCell ref="A11:G11"/>
    <mergeCell ref="D3:G3"/>
  </mergeCells>
  <pageMargins left="0.70866141732283472" right="0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D17" sqref="D17"/>
    </sheetView>
  </sheetViews>
  <sheetFormatPr defaultRowHeight="12.75"/>
  <cols>
    <col min="1" max="7" width="20" style="38" customWidth="1"/>
  </cols>
  <sheetData>
    <row r="1" spans="1:7" ht="15.75">
      <c r="A1" s="227"/>
      <c r="B1" s="227"/>
      <c r="C1" s="227"/>
      <c r="D1" s="227"/>
      <c r="E1" s="227"/>
      <c r="F1" s="594" t="s">
        <v>1119</v>
      </c>
      <c r="G1" s="594"/>
    </row>
    <row r="2" spans="1:7" ht="51.75" customHeight="1">
      <c r="A2" s="227"/>
      <c r="B2" s="227"/>
      <c r="C2" s="227"/>
      <c r="D2" s="227"/>
      <c r="E2" s="501" t="s">
        <v>1312</v>
      </c>
      <c r="F2" s="501"/>
      <c r="G2" s="501"/>
    </row>
    <row r="3" spans="1:7" ht="19.5" customHeight="1">
      <c r="A3" s="227"/>
      <c r="B3" s="227"/>
      <c r="C3" s="227"/>
      <c r="D3" s="501"/>
      <c r="E3" s="501"/>
      <c r="F3" s="501"/>
      <c r="G3" s="501"/>
    </row>
    <row r="4" spans="1:7" ht="19.5" customHeight="1">
      <c r="A4" s="227"/>
      <c r="B4" s="227"/>
      <c r="C4" s="227"/>
      <c r="D4" s="227"/>
      <c r="E4" s="227"/>
      <c r="F4" s="229"/>
      <c r="G4" s="246" t="s">
        <v>1021</v>
      </c>
    </row>
    <row r="5" spans="1:7" ht="24.75" customHeight="1">
      <c r="A5" s="587" t="s">
        <v>1313</v>
      </c>
      <c r="B5" s="595"/>
      <c r="C5" s="595"/>
      <c r="D5" s="595"/>
      <c r="E5" s="595"/>
      <c r="F5" s="595"/>
      <c r="G5" s="595"/>
    </row>
    <row r="6" spans="1:7" ht="24" customHeight="1">
      <c r="A6" s="232"/>
      <c r="B6" s="589" t="s">
        <v>1314</v>
      </c>
      <c r="C6" s="589"/>
      <c r="D6" s="589"/>
      <c r="E6" s="589"/>
      <c r="F6" s="589"/>
      <c r="G6" s="589"/>
    </row>
    <row r="7" spans="1:7" ht="27.75" customHeight="1">
      <c r="A7" s="247"/>
      <c r="B7" s="247"/>
      <c r="C7" s="247"/>
      <c r="D7" s="247"/>
      <c r="E7" s="247"/>
      <c r="F7" s="247"/>
      <c r="G7" s="234" t="s">
        <v>573</v>
      </c>
    </row>
    <row r="8" spans="1:7" ht="72.75" customHeight="1">
      <c r="A8" s="205" t="s">
        <v>1101</v>
      </c>
      <c r="B8" s="205" t="s">
        <v>1120</v>
      </c>
      <c r="C8" s="205" t="s">
        <v>1121</v>
      </c>
      <c r="D8" s="205" t="s">
        <v>1122</v>
      </c>
      <c r="E8" s="205" t="s">
        <v>1123</v>
      </c>
      <c r="F8" s="205" t="s">
        <v>1124</v>
      </c>
      <c r="G8" s="205" t="s">
        <v>1129</v>
      </c>
    </row>
    <row r="9" spans="1:7" ht="39" customHeight="1">
      <c r="A9" s="254">
        <v>1</v>
      </c>
      <c r="B9" s="254" t="s">
        <v>1130</v>
      </c>
      <c r="C9" s="254" t="s">
        <v>1126</v>
      </c>
      <c r="D9" s="254" t="s">
        <v>1126</v>
      </c>
      <c r="E9" s="254" t="s">
        <v>1126</v>
      </c>
      <c r="F9" s="254" t="s">
        <v>1126</v>
      </c>
      <c r="G9" s="254" t="s">
        <v>1126</v>
      </c>
    </row>
    <row r="10" spans="1:7" ht="15.75">
      <c r="A10" s="236"/>
      <c r="B10" s="248"/>
      <c r="C10" s="248"/>
      <c r="D10" s="249"/>
      <c r="E10" s="249"/>
      <c r="F10" s="249"/>
      <c r="G10" s="239"/>
    </row>
    <row r="11" spans="1:7" ht="52.5" customHeight="1">
      <c r="A11" s="590" t="s">
        <v>1315</v>
      </c>
      <c r="B11" s="590"/>
      <c r="C11" s="590"/>
      <c r="D11" s="590"/>
      <c r="E11" s="590"/>
      <c r="F11" s="590"/>
      <c r="G11" s="590"/>
    </row>
    <row r="12" spans="1:7" ht="22.5" customHeight="1">
      <c r="A12" s="240"/>
      <c r="B12" s="232"/>
      <c r="C12" s="232"/>
      <c r="D12" s="232"/>
      <c r="E12" s="232"/>
      <c r="F12" s="234" t="s">
        <v>573</v>
      </c>
      <c r="G12" s="241"/>
    </row>
    <row r="13" spans="1:7" ht="23.25" customHeight="1">
      <c r="A13" s="582" t="s">
        <v>1131</v>
      </c>
      <c r="B13" s="584"/>
      <c r="C13" s="585"/>
      <c r="D13" s="592"/>
      <c r="E13" s="584" t="s">
        <v>1132</v>
      </c>
      <c r="F13" s="593"/>
      <c r="G13" s="250"/>
    </row>
    <row r="14" spans="1:7" ht="25.5" customHeight="1">
      <c r="A14" s="584"/>
      <c r="B14" s="584"/>
      <c r="C14" s="585"/>
      <c r="D14" s="592"/>
      <c r="E14" s="445" t="s">
        <v>1002</v>
      </c>
      <c r="F14" s="445" t="s">
        <v>1306</v>
      </c>
      <c r="G14" s="251"/>
    </row>
    <row r="15" spans="1:7" ht="36" customHeight="1">
      <c r="A15" s="582" t="s">
        <v>1133</v>
      </c>
      <c r="B15" s="584"/>
      <c r="C15" s="585"/>
      <c r="D15" s="592"/>
      <c r="E15" s="255">
        <v>0</v>
      </c>
      <c r="F15" s="255">
        <v>0</v>
      </c>
      <c r="G15" s="251"/>
    </row>
    <row r="16" spans="1:7" ht="15.75">
      <c r="A16" s="241"/>
      <c r="B16" s="241"/>
      <c r="C16" s="241"/>
      <c r="D16" s="241"/>
      <c r="E16" s="241"/>
      <c r="F16" s="241"/>
      <c r="G16" s="241"/>
    </row>
    <row r="17" spans="1:7" ht="15.75">
      <c r="A17" s="241"/>
      <c r="B17" s="241"/>
      <c r="C17" s="241"/>
      <c r="D17" s="241"/>
      <c r="E17" s="241"/>
      <c r="F17" s="241"/>
      <c r="G17" s="241"/>
    </row>
    <row r="18" spans="1:7" ht="12.75" customHeight="1">
      <c r="A18" s="241"/>
      <c r="B18" s="241"/>
      <c r="C18" s="241"/>
      <c r="D18" s="241"/>
      <c r="E18" s="241"/>
      <c r="F18" s="241"/>
      <c r="G18" s="241"/>
    </row>
    <row r="19" spans="1:7" ht="12.75" customHeight="1">
      <c r="A19" s="66"/>
      <c r="B19" s="226"/>
      <c r="C19" s="66"/>
      <c r="D19" s="66"/>
      <c r="E19" s="66"/>
      <c r="F19" s="66"/>
      <c r="G19" s="66"/>
    </row>
    <row r="20" spans="1:7" ht="15" customHeight="1">
      <c r="A20" s="66"/>
      <c r="B20" s="252"/>
      <c r="C20" s="66"/>
      <c r="D20" s="66"/>
      <c r="E20" s="66"/>
      <c r="F20" s="66"/>
      <c r="G20" s="66"/>
    </row>
    <row r="21" spans="1:7" ht="14.25" customHeight="1">
      <c r="A21" s="66"/>
      <c r="B21" s="66"/>
      <c r="C21" s="66"/>
      <c r="D21" s="66"/>
      <c r="E21" s="66"/>
      <c r="F21" s="66"/>
      <c r="G21" s="66"/>
    </row>
    <row r="22" spans="1:7">
      <c r="A22" s="66"/>
      <c r="B22" s="66"/>
      <c r="C22" s="66"/>
      <c r="D22" s="66"/>
      <c r="E22" s="66"/>
      <c r="F22" s="66"/>
      <c r="G22" s="66"/>
    </row>
    <row r="23" spans="1:7">
      <c r="A23" s="66"/>
      <c r="B23" s="66"/>
      <c r="C23" s="66"/>
      <c r="D23" s="66"/>
      <c r="E23" s="66"/>
      <c r="F23" s="66"/>
      <c r="G23" s="66"/>
    </row>
    <row r="24" spans="1:7">
      <c r="A24" s="66"/>
      <c r="B24" s="66"/>
      <c r="C24" s="66"/>
      <c r="D24" s="66"/>
      <c r="E24" s="66"/>
      <c r="F24" s="66"/>
      <c r="G24" s="66"/>
    </row>
    <row r="25" spans="1:7">
      <c r="A25" s="66"/>
      <c r="B25" s="66"/>
      <c r="C25" s="66"/>
      <c r="D25" s="66"/>
      <c r="E25" s="66"/>
      <c r="F25" s="66"/>
      <c r="G25" s="66"/>
    </row>
    <row r="26" spans="1:7">
      <c r="A26" s="66"/>
      <c r="B26" s="66"/>
      <c r="C26" s="66"/>
      <c r="D26" s="66"/>
      <c r="E26" s="66"/>
      <c r="F26" s="66"/>
      <c r="G26" s="66"/>
    </row>
    <row r="27" spans="1:7">
      <c r="A27" s="66"/>
      <c r="B27" s="66"/>
      <c r="C27" s="66"/>
      <c r="D27" s="66"/>
      <c r="E27" s="66"/>
      <c r="F27" s="66"/>
      <c r="G27" s="66"/>
    </row>
    <row r="28" spans="1:7">
      <c r="A28" s="66"/>
      <c r="B28" s="66"/>
      <c r="C28" s="66"/>
      <c r="D28" s="66"/>
      <c r="E28" s="66"/>
      <c r="F28" s="66"/>
      <c r="G28" s="66"/>
    </row>
    <row r="29" spans="1:7">
      <c r="A29" s="66"/>
      <c r="B29" s="66"/>
      <c r="C29" s="66"/>
      <c r="D29" s="66"/>
      <c r="E29" s="66"/>
      <c r="F29" s="66"/>
      <c r="G29" s="253"/>
    </row>
    <row r="30" spans="1:7">
      <c r="A30" s="66"/>
      <c r="B30" s="66"/>
      <c r="C30" s="66"/>
      <c r="D30" s="66"/>
      <c r="E30" s="66"/>
      <c r="F30" s="66"/>
      <c r="G30" s="66"/>
    </row>
    <row r="31" spans="1:7">
      <c r="A31" s="66"/>
      <c r="B31" s="66"/>
      <c r="C31" s="66"/>
      <c r="D31" s="66"/>
      <c r="E31" s="66"/>
      <c r="F31" s="66"/>
      <c r="G31" s="66"/>
    </row>
    <row r="32" spans="1:7">
      <c r="A32" s="66"/>
      <c r="B32" s="66"/>
      <c r="C32" s="66"/>
      <c r="D32" s="66"/>
      <c r="E32" s="66"/>
      <c r="F32" s="66"/>
      <c r="G32" s="231"/>
    </row>
    <row r="33" spans="1:7">
      <c r="A33" s="66"/>
      <c r="B33" s="66"/>
      <c r="C33" s="66"/>
      <c r="D33" s="66"/>
      <c r="E33" s="66"/>
      <c r="F33" s="66"/>
      <c r="G33" s="66"/>
    </row>
    <row r="34" spans="1:7">
      <c r="A34" s="66"/>
      <c r="B34" s="66"/>
      <c r="C34" s="66"/>
      <c r="D34" s="66"/>
      <c r="E34" s="66"/>
      <c r="F34" s="66"/>
      <c r="G34" s="66"/>
    </row>
    <row r="35" spans="1:7">
      <c r="A35" s="66"/>
      <c r="B35" s="66"/>
      <c r="C35" s="66"/>
      <c r="D35" s="66"/>
      <c r="E35" s="66"/>
      <c r="F35" s="66"/>
      <c r="G35" s="66"/>
    </row>
  </sheetData>
  <mergeCells count="9">
    <mergeCell ref="A11:G11"/>
    <mergeCell ref="A13:D14"/>
    <mergeCell ref="E13:F13"/>
    <mergeCell ref="A15:D15"/>
    <mergeCell ref="F1:G1"/>
    <mergeCell ref="E2:G2"/>
    <mergeCell ref="D3:G3"/>
    <mergeCell ref="A5:G5"/>
    <mergeCell ref="B6:G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E9" sqref="E9"/>
    </sheetView>
  </sheetViews>
  <sheetFormatPr defaultRowHeight="12.75"/>
  <cols>
    <col min="2" max="2" width="23.85546875" customWidth="1"/>
    <col min="3" max="3" width="53.28515625" customWidth="1"/>
  </cols>
  <sheetData>
    <row r="1" spans="1:3">
      <c r="C1" s="284" t="s">
        <v>1266</v>
      </c>
    </row>
    <row r="2" spans="1:3">
      <c r="C2" s="164" t="s">
        <v>326</v>
      </c>
    </row>
    <row r="3" spans="1:3" ht="45.75" customHeight="1">
      <c r="B3" s="501" t="s">
        <v>1244</v>
      </c>
      <c r="C3" s="501"/>
    </row>
    <row r="4" spans="1:3" ht="20.25" customHeight="1">
      <c r="C4" s="271"/>
    </row>
    <row r="6" spans="1:3" ht="14.25">
      <c r="A6" s="502"/>
      <c r="B6" s="502"/>
      <c r="C6" s="502"/>
    </row>
    <row r="7" spans="1:3" ht="43.5" customHeight="1">
      <c r="A7" s="503" t="s">
        <v>758</v>
      </c>
      <c r="B7" s="503"/>
      <c r="C7" s="503"/>
    </row>
    <row r="9" spans="1:3" ht="32.25" customHeight="1">
      <c r="A9" s="504" t="s">
        <v>407</v>
      </c>
      <c r="B9" s="505"/>
      <c r="C9" s="506" t="s">
        <v>134</v>
      </c>
    </row>
    <row r="10" spans="1:3" ht="51" customHeight="1">
      <c r="A10" s="2" t="s">
        <v>408</v>
      </c>
      <c r="B10" s="2" t="s">
        <v>135</v>
      </c>
      <c r="C10" s="507"/>
    </row>
    <row r="11" spans="1:3" ht="39.75" customHeight="1">
      <c r="A11" s="39" t="s">
        <v>263</v>
      </c>
      <c r="B11" s="21"/>
      <c r="C11" s="2" t="s">
        <v>409</v>
      </c>
    </row>
    <row r="12" spans="1:3" ht="49.5" customHeight="1">
      <c r="A12" s="40" t="s">
        <v>263</v>
      </c>
      <c r="B12" s="25" t="s">
        <v>439</v>
      </c>
      <c r="C12" s="5" t="s">
        <v>217</v>
      </c>
    </row>
    <row r="13" spans="1:3" ht="37.5" customHeight="1">
      <c r="A13" s="40" t="s">
        <v>263</v>
      </c>
      <c r="B13" s="25" t="s">
        <v>139</v>
      </c>
      <c r="C13" s="5" t="s">
        <v>451</v>
      </c>
    </row>
    <row r="14" spans="1:3" ht="57" customHeight="1">
      <c r="A14" s="40" t="s">
        <v>263</v>
      </c>
      <c r="B14" s="26" t="s">
        <v>440</v>
      </c>
      <c r="C14" s="6" t="s">
        <v>410</v>
      </c>
    </row>
    <row r="15" spans="1:3" ht="47.25" customHeight="1">
      <c r="A15" s="60">
        <v>460</v>
      </c>
      <c r="B15" s="27" t="s">
        <v>441</v>
      </c>
      <c r="C15" s="58" t="s">
        <v>411</v>
      </c>
    </row>
    <row r="16" spans="1:3" ht="51.75" customHeight="1">
      <c r="A16" s="4">
        <v>460</v>
      </c>
      <c r="B16" s="25" t="s">
        <v>412</v>
      </c>
      <c r="C16" s="6" t="s">
        <v>442</v>
      </c>
    </row>
    <row r="17" spans="1:3" ht="51.75" customHeight="1">
      <c r="A17" s="61">
        <v>460</v>
      </c>
      <c r="B17" s="28" t="s">
        <v>414</v>
      </c>
      <c r="C17" s="59" t="s">
        <v>415</v>
      </c>
    </row>
    <row r="18" spans="1:3" ht="66.75" customHeight="1">
      <c r="A18" s="3">
        <v>460</v>
      </c>
      <c r="B18" s="29"/>
      <c r="C18" s="2" t="s">
        <v>416</v>
      </c>
    </row>
    <row r="19" spans="1:3" ht="32.25" customHeight="1">
      <c r="A19" s="7">
        <v>460</v>
      </c>
      <c r="B19" s="26" t="s">
        <v>417</v>
      </c>
      <c r="C19" s="6" t="s">
        <v>323</v>
      </c>
    </row>
    <row r="20" spans="1:3" ht="32.25" customHeight="1">
      <c r="A20" s="7">
        <v>460</v>
      </c>
      <c r="B20" s="26" t="s">
        <v>324</v>
      </c>
      <c r="C20" s="6" t="s">
        <v>325</v>
      </c>
    </row>
  </sheetData>
  <mergeCells count="5">
    <mergeCell ref="B3:C3"/>
    <mergeCell ref="A6:C6"/>
    <mergeCell ref="A7:C7"/>
    <mergeCell ref="A9:B9"/>
    <mergeCell ref="C9:C10"/>
  </mergeCells>
  <phoneticPr fontId="4" type="noConversion"/>
  <pageMargins left="1.1811023622047245" right="0.39370078740157483" top="0.98425196850393704" bottom="0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0"/>
  <sheetViews>
    <sheetView workbookViewId="0">
      <selection activeCell="D6" sqref="D6"/>
    </sheetView>
  </sheetViews>
  <sheetFormatPr defaultRowHeight="12.75"/>
  <cols>
    <col min="1" max="1" width="14.7109375" style="185" customWidth="1"/>
    <col min="2" max="2" width="22" style="185" customWidth="1"/>
    <col min="3" max="3" width="54" style="185" customWidth="1"/>
  </cols>
  <sheetData>
    <row r="1" spans="1:3">
      <c r="C1" s="361" t="s">
        <v>1266</v>
      </c>
    </row>
    <row r="2" spans="1:3">
      <c r="A2" s="290"/>
      <c r="B2" s="279"/>
      <c r="C2" s="291" t="s">
        <v>380</v>
      </c>
    </row>
    <row r="3" spans="1:3" ht="45" customHeight="1">
      <c r="A3" s="292"/>
      <c r="B3" s="293"/>
      <c r="C3" s="348" t="s">
        <v>1244</v>
      </c>
    </row>
    <row r="4" spans="1:3" ht="27" customHeight="1">
      <c r="A4" s="292"/>
      <c r="B4" s="292"/>
      <c r="C4" s="312"/>
    </row>
    <row r="5" spans="1:3" ht="24" customHeight="1">
      <c r="A5" s="512" t="s">
        <v>222</v>
      </c>
      <c r="B5" s="512"/>
      <c r="C5" s="512"/>
    </row>
    <row r="6" spans="1:3" ht="38.25" customHeight="1">
      <c r="A6" s="513" t="s">
        <v>136</v>
      </c>
      <c r="B6" s="513"/>
      <c r="C6" s="513"/>
    </row>
    <row r="7" spans="1:3" ht="33.75" customHeight="1">
      <c r="A7" s="508" t="s">
        <v>407</v>
      </c>
      <c r="B7" s="509"/>
      <c r="C7" s="510" t="s">
        <v>479</v>
      </c>
    </row>
    <row r="8" spans="1:3" ht="39.75" customHeight="1">
      <c r="A8" s="280" t="s">
        <v>253</v>
      </c>
      <c r="B8" s="280" t="s">
        <v>327</v>
      </c>
      <c r="C8" s="511"/>
    </row>
    <row r="9" spans="1:3" ht="35.25" customHeight="1">
      <c r="A9" s="294" t="s">
        <v>328</v>
      </c>
      <c r="B9" s="280"/>
      <c r="C9" s="313" t="s">
        <v>6</v>
      </c>
    </row>
    <row r="10" spans="1:3" ht="27" customHeight="1">
      <c r="A10" s="295" t="s">
        <v>328</v>
      </c>
      <c r="B10" s="296" t="s">
        <v>619</v>
      </c>
      <c r="C10" s="310" t="s">
        <v>243</v>
      </c>
    </row>
    <row r="11" spans="1:3" s="10" customFormat="1" ht="30" customHeight="1">
      <c r="A11" s="295" t="s">
        <v>328</v>
      </c>
      <c r="B11" s="298" t="s">
        <v>37</v>
      </c>
      <c r="C11" s="310" t="s">
        <v>38</v>
      </c>
    </row>
    <row r="12" spans="1:3" s="10" customFormat="1" ht="30" customHeight="1">
      <c r="A12" s="295" t="s">
        <v>328</v>
      </c>
      <c r="B12" s="298" t="s">
        <v>39</v>
      </c>
      <c r="C12" s="310" t="s">
        <v>40</v>
      </c>
    </row>
    <row r="13" spans="1:3" s="10" customFormat="1" ht="21" customHeight="1">
      <c r="A13" s="295" t="s">
        <v>328</v>
      </c>
      <c r="B13" s="298" t="s">
        <v>41</v>
      </c>
      <c r="C13" s="310" t="s">
        <v>42</v>
      </c>
    </row>
    <row r="14" spans="1:3" s="10" customFormat="1" ht="22.5" customHeight="1">
      <c r="A14" s="295" t="s">
        <v>328</v>
      </c>
      <c r="B14" s="298" t="s">
        <v>43</v>
      </c>
      <c r="C14" s="310" t="s">
        <v>44</v>
      </c>
    </row>
    <row r="15" spans="1:3" s="10" customFormat="1" ht="32.25" customHeight="1">
      <c r="A15" s="295" t="s">
        <v>328</v>
      </c>
      <c r="B15" s="298" t="s">
        <v>45</v>
      </c>
      <c r="C15" s="310" t="s">
        <v>46</v>
      </c>
    </row>
    <row r="16" spans="1:3" ht="27.75" customHeight="1">
      <c r="A16" s="295" t="s">
        <v>328</v>
      </c>
      <c r="B16" s="298" t="s">
        <v>1081</v>
      </c>
      <c r="C16" s="310" t="s">
        <v>1082</v>
      </c>
    </row>
    <row r="17" spans="1:3" ht="33" customHeight="1">
      <c r="A17" s="299" t="s">
        <v>308</v>
      </c>
      <c r="B17" s="280"/>
      <c r="C17" s="313" t="s">
        <v>7</v>
      </c>
    </row>
    <row r="18" spans="1:3" ht="39" customHeight="1">
      <c r="A18" s="300" t="s">
        <v>308</v>
      </c>
      <c r="B18" s="298" t="s">
        <v>1081</v>
      </c>
      <c r="C18" s="310" t="s">
        <v>1083</v>
      </c>
    </row>
    <row r="19" spans="1:3" ht="36.75" customHeight="1">
      <c r="A19" s="299" t="s">
        <v>329</v>
      </c>
      <c r="B19" s="280"/>
      <c r="C19" s="313" t="s">
        <v>387</v>
      </c>
    </row>
    <row r="20" spans="1:3" ht="45.75" customHeight="1">
      <c r="A20" s="300" t="s">
        <v>329</v>
      </c>
      <c r="B20" s="298" t="s">
        <v>1081</v>
      </c>
      <c r="C20" s="310" t="s">
        <v>1083</v>
      </c>
    </row>
    <row r="21" spans="1:3" ht="34.5" customHeight="1">
      <c r="A21" s="299" t="s">
        <v>1010</v>
      </c>
      <c r="B21" s="298"/>
      <c r="C21" s="313" t="s">
        <v>1009</v>
      </c>
    </row>
    <row r="22" spans="1:3" ht="33.75" customHeight="1">
      <c r="A22" s="300" t="s">
        <v>1010</v>
      </c>
      <c r="B22" s="302" t="s">
        <v>463</v>
      </c>
      <c r="C22" s="184" t="s">
        <v>57</v>
      </c>
    </row>
    <row r="23" spans="1:3" ht="33" customHeight="1">
      <c r="A23" s="300" t="s">
        <v>1010</v>
      </c>
      <c r="B23" s="303" t="s">
        <v>1228</v>
      </c>
      <c r="C23" s="304" t="s">
        <v>794</v>
      </c>
    </row>
    <row r="24" spans="1:3" ht="29.25" customHeight="1">
      <c r="A24" s="300" t="s">
        <v>1010</v>
      </c>
      <c r="B24" s="303" t="s">
        <v>1229</v>
      </c>
      <c r="C24" s="304" t="s">
        <v>795</v>
      </c>
    </row>
    <row r="25" spans="1:3" ht="36.75" customHeight="1">
      <c r="A25" s="300" t="s">
        <v>1010</v>
      </c>
      <c r="B25" s="303" t="s">
        <v>1230</v>
      </c>
      <c r="C25" s="304" t="s">
        <v>797</v>
      </c>
    </row>
    <row r="26" spans="1:3" ht="40.5" customHeight="1">
      <c r="A26" s="300" t="s">
        <v>1010</v>
      </c>
      <c r="B26" s="303" t="s">
        <v>1231</v>
      </c>
      <c r="C26" s="304" t="s">
        <v>799</v>
      </c>
    </row>
    <row r="27" spans="1:3" ht="33.75" customHeight="1">
      <c r="A27" s="299" t="s">
        <v>576</v>
      </c>
      <c r="B27" s="298"/>
      <c r="C27" s="313" t="s">
        <v>577</v>
      </c>
    </row>
    <row r="28" spans="1:3" ht="54" customHeight="1">
      <c r="A28" s="300" t="s">
        <v>576</v>
      </c>
      <c r="B28" s="298" t="s">
        <v>1081</v>
      </c>
      <c r="C28" s="310" t="s">
        <v>1084</v>
      </c>
    </row>
    <row r="29" spans="1:3" ht="36.75" customHeight="1">
      <c r="A29" s="280">
        <v>141</v>
      </c>
      <c r="B29" s="280"/>
      <c r="C29" s="313" t="s">
        <v>388</v>
      </c>
    </row>
    <row r="30" spans="1:3" ht="45" customHeight="1">
      <c r="A30" s="298">
        <v>141</v>
      </c>
      <c r="B30" s="298" t="s">
        <v>1081</v>
      </c>
      <c r="C30" s="310" t="s">
        <v>1085</v>
      </c>
    </row>
    <row r="31" spans="1:3" ht="32.25" customHeight="1">
      <c r="A31" s="305">
        <v>161</v>
      </c>
      <c r="B31" s="306"/>
      <c r="C31" s="314" t="s">
        <v>389</v>
      </c>
    </row>
    <row r="32" spans="1:3" ht="56.25" customHeight="1">
      <c r="A32" s="298">
        <v>161</v>
      </c>
      <c r="B32" s="298" t="s">
        <v>1081</v>
      </c>
      <c r="C32" s="307" t="s">
        <v>1086</v>
      </c>
    </row>
    <row r="33" spans="1:3" ht="30" customHeight="1">
      <c r="A33" s="308">
        <v>182</v>
      </c>
      <c r="B33" s="296"/>
      <c r="C33" s="313" t="s">
        <v>390</v>
      </c>
    </row>
    <row r="34" spans="1:3" ht="25.5" customHeight="1">
      <c r="A34" s="296">
        <v>182</v>
      </c>
      <c r="B34" s="296" t="s">
        <v>286</v>
      </c>
      <c r="C34" s="309" t="s">
        <v>552</v>
      </c>
    </row>
    <row r="35" spans="1:3" ht="33.75" customHeight="1">
      <c r="A35" s="296">
        <v>182</v>
      </c>
      <c r="B35" s="302" t="s">
        <v>463</v>
      </c>
      <c r="C35" s="184" t="s">
        <v>57</v>
      </c>
    </row>
    <row r="36" spans="1:3" ht="38.25" customHeight="1">
      <c r="A36" s="296">
        <v>182</v>
      </c>
      <c r="B36" s="303" t="s">
        <v>793</v>
      </c>
      <c r="C36" s="304" t="s">
        <v>794</v>
      </c>
    </row>
    <row r="37" spans="1:3" ht="33.75" customHeight="1">
      <c r="A37" s="296">
        <v>182</v>
      </c>
      <c r="B37" s="303" t="s">
        <v>796</v>
      </c>
      <c r="C37" s="304" t="s">
        <v>795</v>
      </c>
    </row>
    <row r="38" spans="1:3" ht="33.75" customHeight="1">
      <c r="A38" s="296">
        <v>182</v>
      </c>
      <c r="B38" s="303" t="s">
        <v>798</v>
      </c>
      <c r="C38" s="304" t="s">
        <v>797</v>
      </c>
    </row>
    <row r="39" spans="1:3" ht="45.75" customHeight="1">
      <c r="A39" s="296">
        <v>182</v>
      </c>
      <c r="B39" s="303" t="s">
        <v>800</v>
      </c>
      <c r="C39" s="304" t="s">
        <v>799</v>
      </c>
    </row>
    <row r="40" spans="1:3" ht="25.5" customHeight="1">
      <c r="A40" s="296">
        <v>182</v>
      </c>
      <c r="B40" s="296" t="s">
        <v>330</v>
      </c>
      <c r="C40" s="310" t="s">
        <v>35</v>
      </c>
    </row>
    <row r="41" spans="1:3" ht="34.5" customHeight="1">
      <c r="A41" s="296">
        <v>182</v>
      </c>
      <c r="B41" s="295" t="s">
        <v>202</v>
      </c>
      <c r="C41" s="310" t="s">
        <v>551</v>
      </c>
    </row>
    <row r="42" spans="1:3" ht="30" customHeight="1">
      <c r="A42" s="296">
        <v>182</v>
      </c>
      <c r="B42" s="295" t="s">
        <v>470</v>
      </c>
      <c r="C42" s="310" t="s">
        <v>376</v>
      </c>
    </row>
    <row r="43" spans="1:3" ht="25.5" customHeight="1">
      <c r="A43" s="296">
        <v>182</v>
      </c>
      <c r="B43" s="295" t="s">
        <v>481</v>
      </c>
      <c r="C43" s="310" t="s">
        <v>36</v>
      </c>
    </row>
    <row r="44" spans="1:3" ht="24" customHeight="1">
      <c r="A44" s="296">
        <v>182</v>
      </c>
      <c r="B44" s="296" t="s">
        <v>331</v>
      </c>
      <c r="C44" s="310" t="s">
        <v>332</v>
      </c>
    </row>
    <row r="45" spans="1:3" ht="50.25" customHeight="1">
      <c r="A45" s="296">
        <v>182</v>
      </c>
      <c r="B45" s="296" t="s">
        <v>288</v>
      </c>
      <c r="C45" s="310" t="s">
        <v>637</v>
      </c>
    </row>
    <row r="46" spans="1:3" ht="43.5" customHeight="1">
      <c r="A46" s="296">
        <v>182</v>
      </c>
      <c r="B46" s="296" t="s">
        <v>333</v>
      </c>
      <c r="C46" s="310" t="s">
        <v>335</v>
      </c>
    </row>
    <row r="47" spans="1:3" ht="32.25" customHeight="1">
      <c r="A47" s="296">
        <v>182</v>
      </c>
      <c r="B47" s="298" t="s">
        <v>1081</v>
      </c>
      <c r="C47" s="310" t="s">
        <v>48</v>
      </c>
    </row>
    <row r="48" spans="1:3" s="10" customFormat="1" ht="42" customHeight="1">
      <c r="A48" s="308">
        <v>188</v>
      </c>
      <c r="B48" s="296"/>
      <c r="C48" s="313" t="s">
        <v>336</v>
      </c>
    </row>
    <row r="49" spans="1:3" s="10" customFormat="1" ht="54.75" customHeight="1">
      <c r="A49" s="296">
        <v>188</v>
      </c>
      <c r="B49" s="298" t="s">
        <v>1081</v>
      </c>
      <c r="C49" s="304" t="s">
        <v>1087</v>
      </c>
    </row>
    <row r="50" spans="1:3" ht="36" customHeight="1">
      <c r="A50" s="280">
        <v>192</v>
      </c>
      <c r="B50" s="280"/>
      <c r="C50" s="313" t="s">
        <v>391</v>
      </c>
    </row>
    <row r="51" spans="1:3" ht="41.25" customHeight="1">
      <c r="A51" s="298">
        <v>192</v>
      </c>
      <c r="B51" s="298" t="s">
        <v>1081</v>
      </c>
      <c r="C51" s="310" t="s">
        <v>1088</v>
      </c>
    </row>
    <row r="52" spans="1:3" ht="34.5" customHeight="1">
      <c r="A52" s="299" t="s">
        <v>337</v>
      </c>
      <c r="B52" s="298"/>
      <c r="C52" s="313" t="s">
        <v>175</v>
      </c>
    </row>
    <row r="53" spans="1:3" ht="34.5" customHeight="1">
      <c r="A53" s="300" t="s">
        <v>337</v>
      </c>
      <c r="B53" s="298" t="s">
        <v>1081</v>
      </c>
      <c r="C53" s="310" t="s">
        <v>1090</v>
      </c>
    </row>
    <row r="54" spans="1:3" ht="45.75" customHeight="1">
      <c r="A54" s="299" t="s">
        <v>338</v>
      </c>
      <c r="B54" s="298"/>
      <c r="C54" s="313" t="s">
        <v>176</v>
      </c>
    </row>
    <row r="55" spans="1:3" ht="55.5" customHeight="1">
      <c r="A55" s="296">
        <v>322</v>
      </c>
      <c r="B55" s="298" t="s">
        <v>1081</v>
      </c>
      <c r="C55" s="310" t="s">
        <v>1089</v>
      </c>
    </row>
    <row r="56" spans="1:3" ht="32.25" customHeight="1">
      <c r="A56" s="308">
        <v>415</v>
      </c>
      <c r="B56" s="280"/>
      <c r="C56" s="315" t="s">
        <v>578</v>
      </c>
    </row>
    <row r="57" spans="1:3" ht="41.25" customHeight="1">
      <c r="A57" s="296">
        <v>415</v>
      </c>
      <c r="B57" s="298" t="s">
        <v>1081</v>
      </c>
      <c r="C57" s="310" t="s">
        <v>1088</v>
      </c>
    </row>
    <row r="58" spans="1:3" ht="32.25" customHeight="1">
      <c r="A58" s="280">
        <v>498</v>
      </c>
      <c r="B58" s="280"/>
      <c r="C58" s="313" t="s">
        <v>177</v>
      </c>
    </row>
    <row r="59" spans="1:3" ht="46.5" customHeight="1">
      <c r="A59" s="298">
        <v>498</v>
      </c>
      <c r="B59" s="298" t="s">
        <v>1081</v>
      </c>
      <c r="C59" s="310" t="s">
        <v>1088</v>
      </c>
    </row>
    <row r="60" spans="1:3" ht="46.5" customHeight="1">
      <c r="A60" s="308">
        <v>752</v>
      </c>
      <c r="B60" s="309"/>
      <c r="C60" s="316" t="s">
        <v>754</v>
      </c>
    </row>
    <row r="61" spans="1:3" ht="71.25" customHeight="1">
      <c r="A61" s="296">
        <v>752</v>
      </c>
      <c r="B61" s="302" t="s">
        <v>109</v>
      </c>
      <c r="C61" s="310" t="s">
        <v>110</v>
      </c>
    </row>
    <row r="62" spans="1:3" ht="38.25" customHeight="1">
      <c r="A62" s="308">
        <v>803</v>
      </c>
      <c r="B62" s="309"/>
      <c r="C62" s="316" t="s">
        <v>755</v>
      </c>
    </row>
    <row r="63" spans="1:3" ht="35.25" customHeight="1">
      <c r="A63" s="296">
        <v>803</v>
      </c>
      <c r="B63" s="298" t="s">
        <v>1081</v>
      </c>
      <c r="C63" s="310" t="s">
        <v>1082</v>
      </c>
    </row>
    <row r="64" spans="1:3">
      <c r="B64" s="311"/>
    </row>
    <row r="65" spans="2:2">
      <c r="B65" s="311"/>
    </row>
    <row r="66" spans="2:2">
      <c r="B66" s="311"/>
    </row>
    <row r="67" spans="2:2">
      <c r="B67" s="311"/>
    </row>
    <row r="68" spans="2:2">
      <c r="B68" s="311"/>
    </row>
    <row r="69" spans="2:2">
      <c r="B69" s="311"/>
    </row>
    <row r="70" spans="2:2">
      <c r="B70" s="311"/>
    </row>
    <row r="71" spans="2:2">
      <c r="B71" s="311"/>
    </row>
    <row r="72" spans="2:2">
      <c r="B72" s="311"/>
    </row>
    <row r="73" spans="2:2">
      <c r="B73" s="311"/>
    </row>
    <row r="74" spans="2:2">
      <c r="B74" s="311"/>
    </row>
    <row r="75" spans="2:2">
      <c r="B75" s="311"/>
    </row>
    <row r="76" spans="2:2">
      <c r="B76" s="311"/>
    </row>
    <row r="77" spans="2:2">
      <c r="B77" s="311"/>
    </row>
    <row r="78" spans="2:2">
      <c r="B78" s="311"/>
    </row>
    <row r="79" spans="2:2">
      <c r="B79" s="311"/>
    </row>
    <row r="80" spans="2:2">
      <c r="B80" s="311"/>
    </row>
  </sheetData>
  <mergeCells count="4">
    <mergeCell ref="A7:B7"/>
    <mergeCell ref="C7:C8"/>
    <mergeCell ref="A5:C5"/>
    <mergeCell ref="A6:C6"/>
  </mergeCells>
  <phoneticPr fontId="4" type="noConversion"/>
  <pageMargins left="0.98425196850393704" right="0.78740157480314965" top="0.98425196850393704" bottom="0.39370078740157483" header="0.51181102362204722" footer="0.51181102362204722"/>
  <pageSetup paperSize="9" scale="9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topLeftCell="A44" workbookViewId="0">
      <selection activeCell="H76" sqref="H76"/>
    </sheetView>
  </sheetViews>
  <sheetFormatPr defaultRowHeight="14.25"/>
  <cols>
    <col min="1" max="1" width="23" style="80" customWidth="1"/>
    <col min="2" max="2" width="53.140625" style="80" customWidth="1"/>
    <col min="3" max="3" width="12.85546875" style="422" customWidth="1"/>
    <col min="4" max="4" width="8.5703125" hidden="1" customWidth="1"/>
    <col min="5" max="5" width="11.7109375" hidden="1" customWidth="1"/>
    <col min="6" max="6" width="0" hidden="1" customWidth="1"/>
  </cols>
  <sheetData>
    <row r="1" spans="1:6">
      <c r="C1" s="413" t="s">
        <v>1266</v>
      </c>
    </row>
    <row r="2" spans="1:6" ht="16.5" customHeight="1">
      <c r="A2" s="515" t="s">
        <v>378</v>
      </c>
      <c r="B2" s="515"/>
      <c r="C2" s="515"/>
    </row>
    <row r="3" spans="1:6" ht="42" customHeight="1">
      <c r="A3" s="114"/>
      <c r="B3" s="516" t="s">
        <v>1001</v>
      </c>
      <c r="C3" s="516"/>
      <c r="D3" s="516"/>
    </row>
    <row r="4" spans="1:6" ht="6" customHeight="1">
      <c r="A4" s="79"/>
      <c r="B4" s="501"/>
      <c r="C4" s="501"/>
    </row>
    <row r="5" spans="1:6" ht="12.75">
      <c r="A5" s="517" t="s">
        <v>413</v>
      </c>
      <c r="B5" s="517"/>
      <c r="C5" s="517"/>
    </row>
    <row r="6" spans="1:6" ht="17.25" customHeight="1">
      <c r="A6" s="518" t="s">
        <v>1265</v>
      </c>
      <c r="B6" s="518"/>
      <c r="C6" s="518"/>
    </row>
    <row r="7" spans="1:6" ht="22.5" customHeight="1">
      <c r="B7" s="81"/>
      <c r="C7" s="414" t="s">
        <v>144</v>
      </c>
    </row>
    <row r="8" spans="1:6" ht="53.25" customHeight="1">
      <c r="A8" s="83" t="s">
        <v>462</v>
      </c>
      <c r="B8" s="16" t="s">
        <v>570</v>
      </c>
      <c r="C8" s="415" t="s">
        <v>1154</v>
      </c>
      <c r="F8" s="266"/>
    </row>
    <row r="9" spans="1:6" ht="29.25" customHeight="1">
      <c r="A9" s="514" t="s">
        <v>150</v>
      </c>
      <c r="B9" s="514"/>
      <c r="C9" s="416">
        <f>SUM(C10,C19,C30,C33,C36,C42,C50,C56,C14)</f>
        <v>371140</v>
      </c>
    </row>
    <row r="10" spans="1:6" ht="30.75" customHeight="1">
      <c r="A10" s="16" t="s">
        <v>289</v>
      </c>
      <c r="B10" s="84" t="s">
        <v>244</v>
      </c>
      <c r="C10" s="416">
        <f>C11</f>
        <v>88622</v>
      </c>
    </row>
    <row r="11" spans="1:6" ht="27" customHeight="1">
      <c r="A11" s="18" t="s">
        <v>286</v>
      </c>
      <c r="B11" s="85" t="s">
        <v>552</v>
      </c>
      <c r="C11" s="417">
        <f>SUM(C12,C13)</f>
        <v>88622</v>
      </c>
    </row>
    <row r="12" spans="1:6" ht="68.25" customHeight="1">
      <c r="A12" s="18" t="s">
        <v>290</v>
      </c>
      <c r="B12" s="20" t="s">
        <v>8</v>
      </c>
      <c r="C12" s="417">
        <v>71500</v>
      </c>
    </row>
    <row r="13" spans="1:6" ht="57" customHeight="1">
      <c r="A13" s="18" t="s">
        <v>290</v>
      </c>
      <c r="B13" s="20" t="s">
        <v>73</v>
      </c>
      <c r="C13" s="418">
        <v>17122</v>
      </c>
    </row>
    <row r="14" spans="1:6" ht="47.25" customHeight="1">
      <c r="A14" s="19" t="s">
        <v>463</v>
      </c>
      <c r="B14" s="51" t="s">
        <v>57</v>
      </c>
      <c r="C14" s="419">
        <f>SUM(C15:C18)</f>
        <v>19598</v>
      </c>
    </row>
    <row r="15" spans="1:6" ht="55.5" customHeight="1">
      <c r="A15" s="18" t="s">
        <v>885</v>
      </c>
      <c r="B15" s="73" t="s">
        <v>886</v>
      </c>
      <c r="C15" s="145">
        <v>9034</v>
      </c>
    </row>
    <row r="16" spans="1:6" ht="66.75" customHeight="1">
      <c r="A16" s="18" t="s">
        <v>887</v>
      </c>
      <c r="B16" s="73" t="s">
        <v>888</v>
      </c>
      <c r="C16" s="145">
        <v>45</v>
      </c>
    </row>
    <row r="17" spans="1:3" ht="63" customHeight="1">
      <c r="A17" s="18" t="s">
        <v>889</v>
      </c>
      <c r="B17" s="73" t="s">
        <v>890</v>
      </c>
      <c r="C17" s="145">
        <v>11768</v>
      </c>
    </row>
    <row r="18" spans="1:3" ht="52.5" customHeight="1">
      <c r="A18" s="18" t="s">
        <v>891</v>
      </c>
      <c r="B18" s="73" t="s">
        <v>892</v>
      </c>
      <c r="C18" s="145">
        <v>-1249</v>
      </c>
    </row>
    <row r="19" spans="1:3" ht="24" customHeight="1">
      <c r="A19" s="16" t="s">
        <v>611</v>
      </c>
      <c r="B19" s="51" t="s">
        <v>35</v>
      </c>
      <c r="C19" s="416">
        <f>SUM(C20,C25,C27,C29)</f>
        <v>22158</v>
      </c>
    </row>
    <row r="20" spans="1:3" ht="29.25" customHeight="1">
      <c r="A20" s="115" t="s">
        <v>202</v>
      </c>
      <c r="B20" s="116" t="s">
        <v>100</v>
      </c>
      <c r="C20" s="420">
        <f>C21+C23</f>
        <v>19585</v>
      </c>
    </row>
    <row r="21" spans="1:3" ht="27.75" customHeight="1">
      <c r="A21" s="115" t="s">
        <v>210</v>
      </c>
      <c r="B21" s="116" t="s">
        <v>148</v>
      </c>
      <c r="C21" s="420">
        <f>C22</f>
        <v>9689</v>
      </c>
    </row>
    <row r="22" spans="1:3" ht="31.5" customHeight="1">
      <c r="A22" s="115" t="s">
        <v>466</v>
      </c>
      <c r="B22" s="116" t="s">
        <v>148</v>
      </c>
      <c r="C22" s="420">
        <v>9689</v>
      </c>
    </row>
    <row r="23" spans="1:3" ht="42.75" customHeight="1">
      <c r="A23" s="115" t="s">
        <v>211</v>
      </c>
      <c r="B23" s="116" t="s">
        <v>149</v>
      </c>
      <c r="C23" s="420">
        <f>C24</f>
        <v>9896</v>
      </c>
    </row>
    <row r="24" spans="1:3" ht="43.5" customHeight="1">
      <c r="A24" s="115" t="s">
        <v>467</v>
      </c>
      <c r="B24" s="116" t="s">
        <v>149</v>
      </c>
      <c r="C24" s="420">
        <v>9896</v>
      </c>
    </row>
    <row r="25" spans="1:3" ht="30.75" customHeight="1">
      <c r="A25" s="18" t="s">
        <v>574</v>
      </c>
      <c r="B25" s="20" t="s">
        <v>376</v>
      </c>
      <c r="C25" s="418">
        <f>C26</f>
        <v>250</v>
      </c>
    </row>
    <row r="26" spans="1:3" ht="31.5" customHeight="1">
      <c r="A26" s="18" t="s">
        <v>468</v>
      </c>
      <c r="B26" s="20" t="s">
        <v>376</v>
      </c>
      <c r="C26" s="418">
        <v>250</v>
      </c>
    </row>
    <row r="27" spans="1:3" ht="21.75" customHeight="1">
      <c r="A27" s="18" t="s">
        <v>481</v>
      </c>
      <c r="B27" s="20" t="s">
        <v>36</v>
      </c>
      <c r="C27" s="418">
        <f>C28</f>
        <v>2298</v>
      </c>
    </row>
    <row r="28" spans="1:3" ht="21" customHeight="1">
      <c r="A28" s="18" t="s">
        <v>469</v>
      </c>
      <c r="B28" s="20" t="s">
        <v>178</v>
      </c>
      <c r="C28" s="418">
        <v>2298</v>
      </c>
    </row>
    <row r="29" spans="1:3" ht="40.5" customHeight="1">
      <c r="A29" s="18" t="s">
        <v>392</v>
      </c>
      <c r="B29" s="20" t="s">
        <v>393</v>
      </c>
      <c r="C29" s="418">
        <v>25</v>
      </c>
    </row>
    <row r="30" spans="1:3" ht="21.75" customHeight="1">
      <c r="A30" s="16" t="s">
        <v>331</v>
      </c>
      <c r="B30" s="51" t="s">
        <v>332</v>
      </c>
      <c r="C30" s="419">
        <f>C31</f>
        <v>201000</v>
      </c>
    </row>
    <row r="31" spans="1:3" ht="29.25" customHeight="1">
      <c r="A31" s="15" t="s">
        <v>101</v>
      </c>
      <c r="B31" s="20" t="s">
        <v>102</v>
      </c>
      <c r="C31" s="418">
        <f>SUM(C32:C32)</f>
        <v>201000</v>
      </c>
    </row>
    <row r="32" spans="1:3" ht="32.25" customHeight="1">
      <c r="A32" s="15" t="s">
        <v>103</v>
      </c>
      <c r="B32" s="20" t="s">
        <v>104</v>
      </c>
      <c r="C32" s="418">
        <v>201000</v>
      </c>
    </row>
    <row r="33" spans="1:3" ht="26.25" customHeight="1">
      <c r="A33" s="16" t="s">
        <v>612</v>
      </c>
      <c r="B33" s="51" t="s">
        <v>613</v>
      </c>
      <c r="C33" s="419">
        <f>SUM(C34:C35)</f>
        <v>10000</v>
      </c>
    </row>
    <row r="34" spans="1:3" ht="41.25" customHeight="1">
      <c r="A34" s="18" t="s">
        <v>288</v>
      </c>
      <c r="B34" s="20" t="s">
        <v>107</v>
      </c>
      <c r="C34" s="418">
        <v>6500</v>
      </c>
    </row>
    <row r="35" spans="1:3" ht="33" customHeight="1">
      <c r="A35" s="18" t="s">
        <v>294</v>
      </c>
      <c r="B35" s="20" t="s">
        <v>293</v>
      </c>
      <c r="C35" s="418">
        <v>3500</v>
      </c>
    </row>
    <row r="36" spans="1:3" ht="36.75" customHeight="1">
      <c r="A36" s="16" t="s">
        <v>616</v>
      </c>
      <c r="B36" s="51" t="s">
        <v>563</v>
      </c>
      <c r="C36" s="419">
        <f>SUM(C37:C41)</f>
        <v>29600</v>
      </c>
    </row>
    <row r="37" spans="1:3" ht="83.25" customHeight="1">
      <c r="A37" s="7" t="s">
        <v>372</v>
      </c>
      <c r="B37" s="144" t="s">
        <v>880</v>
      </c>
      <c r="C37" s="418">
        <v>27000</v>
      </c>
    </row>
    <row r="38" spans="1:3" ht="75.75" customHeight="1">
      <c r="A38" s="7" t="s">
        <v>59</v>
      </c>
      <c r="B38" s="6" t="s">
        <v>118</v>
      </c>
      <c r="C38" s="418">
        <v>2000</v>
      </c>
    </row>
    <row r="39" spans="1:3" ht="70.5" hidden="1" customHeight="1">
      <c r="A39" s="18" t="s">
        <v>50</v>
      </c>
      <c r="B39" s="20" t="s">
        <v>562</v>
      </c>
      <c r="C39" s="418"/>
    </row>
    <row r="40" spans="1:3" ht="70.5" customHeight="1">
      <c r="A40" s="135" t="s">
        <v>50</v>
      </c>
      <c r="B40" s="134" t="s">
        <v>562</v>
      </c>
      <c r="C40" s="418">
        <v>0</v>
      </c>
    </row>
    <row r="41" spans="1:3" ht="71.25" customHeight="1">
      <c r="A41" s="18" t="s">
        <v>287</v>
      </c>
      <c r="B41" s="20" t="s">
        <v>297</v>
      </c>
      <c r="C41" s="418">
        <v>600</v>
      </c>
    </row>
    <row r="42" spans="1:3" ht="24" customHeight="1">
      <c r="A42" s="16" t="s">
        <v>617</v>
      </c>
      <c r="B42" s="51" t="s">
        <v>284</v>
      </c>
      <c r="C42" s="419">
        <f>C43</f>
        <v>60</v>
      </c>
    </row>
    <row r="43" spans="1:3" ht="37.5" customHeight="1">
      <c r="A43" s="18" t="s">
        <v>619</v>
      </c>
      <c r="B43" s="20" t="s">
        <v>243</v>
      </c>
      <c r="C43" s="418">
        <f>SUM(C44:C47)</f>
        <v>60</v>
      </c>
    </row>
    <row r="44" spans="1:3" ht="33.75" customHeight="1">
      <c r="A44" s="15" t="s">
        <v>37</v>
      </c>
      <c r="B44" s="20" t="s">
        <v>38</v>
      </c>
      <c r="C44" s="418">
        <v>10</v>
      </c>
    </row>
    <row r="45" spans="1:3" ht="39.75" customHeight="1">
      <c r="A45" s="15" t="s">
        <v>39</v>
      </c>
      <c r="B45" s="20" t="s">
        <v>40</v>
      </c>
      <c r="C45" s="418">
        <v>10</v>
      </c>
    </row>
    <row r="46" spans="1:3" ht="21.75" customHeight="1">
      <c r="A46" s="15" t="s">
        <v>41</v>
      </c>
      <c r="B46" s="20" t="s">
        <v>42</v>
      </c>
      <c r="C46" s="418">
        <v>10</v>
      </c>
    </row>
    <row r="47" spans="1:3" ht="38.25" customHeight="1">
      <c r="A47" s="15" t="s">
        <v>43</v>
      </c>
      <c r="B47" s="20" t="s">
        <v>44</v>
      </c>
      <c r="C47" s="418">
        <v>30</v>
      </c>
    </row>
    <row r="48" spans="1:3" ht="35.25" hidden="1" customHeight="1">
      <c r="A48" s="17" t="s">
        <v>236</v>
      </c>
      <c r="B48" s="51" t="s">
        <v>212</v>
      </c>
      <c r="C48" s="419">
        <f>C49</f>
        <v>0</v>
      </c>
    </row>
    <row r="49" spans="1:3" ht="38.25" hidden="1" customHeight="1">
      <c r="A49" s="15" t="s">
        <v>0</v>
      </c>
      <c r="B49" s="20" t="s">
        <v>213</v>
      </c>
      <c r="C49" s="418"/>
    </row>
    <row r="50" spans="1:3" ht="25.5" customHeight="1">
      <c r="A50" s="16" t="s">
        <v>620</v>
      </c>
      <c r="B50" s="51" t="s">
        <v>285</v>
      </c>
      <c r="C50" s="419">
        <f>SUM(C51:C55)</f>
        <v>0</v>
      </c>
    </row>
    <row r="51" spans="1:3" ht="86.25" hidden="1" customHeight="1">
      <c r="A51" s="18" t="s">
        <v>239</v>
      </c>
      <c r="B51" s="20" t="s">
        <v>219</v>
      </c>
      <c r="C51" s="418"/>
    </row>
    <row r="52" spans="1:3" ht="54" hidden="1" customHeight="1">
      <c r="A52" s="7" t="s">
        <v>635</v>
      </c>
      <c r="B52" s="152" t="s">
        <v>902</v>
      </c>
      <c r="C52" s="418"/>
    </row>
    <row r="53" spans="1:3" ht="43.5" hidden="1" customHeight="1">
      <c r="A53" s="7" t="s">
        <v>369</v>
      </c>
      <c r="B53" s="6" t="s">
        <v>157</v>
      </c>
      <c r="C53" s="418"/>
    </row>
    <row r="54" spans="1:3" ht="48.75" hidden="1" customHeight="1">
      <c r="A54" s="7" t="s">
        <v>68</v>
      </c>
      <c r="B54" s="6" t="s">
        <v>158</v>
      </c>
      <c r="C54" s="418">
        <v>0</v>
      </c>
    </row>
    <row r="55" spans="1:3" ht="56.25" hidden="1" customHeight="1">
      <c r="A55" s="7" t="s">
        <v>295</v>
      </c>
      <c r="B55" s="6" t="s">
        <v>220</v>
      </c>
      <c r="C55" s="418">
        <v>0</v>
      </c>
    </row>
    <row r="56" spans="1:3" ht="36.75" customHeight="1">
      <c r="A56" s="51" t="s">
        <v>621</v>
      </c>
      <c r="B56" s="51" t="s">
        <v>5</v>
      </c>
      <c r="C56" s="419">
        <f>C57+C58</f>
        <v>102</v>
      </c>
    </row>
    <row r="57" spans="1:3" ht="61.5" customHeight="1">
      <c r="A57" s="263" t="s">
        <v>1166</v>
      </c>
      <c r="B57" s="262" t="s">
        <v>1168</v>
      </c>
      <c r="C57" s="418">
        <v>50</v>
      </c>
    </row>
    <row r="58" spans="1:3" ht="77.25" customHeight="1">
      <c r="A58" s="263" t="s">
        <v>1167</v>
      </c>
      <c r="B58" s="262" t="s">
        <v>1169</v>
      </c>
      <c r="C58" s="418">
        <v>52</v>
      </c>
    </row>
    <row r="59" spans="1:3" ht="27.75" customHeight="1">
      <c r="A59" s="16" t="s">
        <v>572</v>
      </c>
      <c r="B59" s="84" t="s">
        <v>571</v>
      </c>
      <c r="C59" s="421">
        <f>SUM(C60,C70,C62,C80)</f>
        <v>424201.10000000003</v>
      </c>
    </row>
    <row r="60" spans="1:3" ht="40.5" customHeight="1">
      <c r="A60" s="16" t="s">
        <v>990</v>
      </c>
      <c r="B60" s="51" t="s">
        <v>221</v>
      </c>
      <c r="C60" s="416">
        <f>C61</f>
        <v>69216</v>
      </c>
    </row>
    <row r="61" spans="1:3" ht="49.5" customHeight="1">
      <c r="A61" s="7" t="s">
        <v>1099</v>
      </c>
      <c r="B61" s="6" t="s">
        <v>1100</v>
      </c>
      <c r="C61" s="417">
        <v>69216</v>
      </c>
    </row>
    <row r="62" spans="1:3" ht="38.25" customHeight="1">
      <c r="A62" s="16" t="s">
        <v>994</v>
      </c>
      <c r="B62" s="51" t="s">
        <v>291</v>
      </c>
      <c r="C62" s="416">
        <f>SUM(C63:C69)</f>
        <v>58724</v>
      </c>
    </row>
    <row r="63" spans="1:3" ht="81.75" customHeight="1">
      <c r="A63" s="115" t="s">
        <v>935</v>
      </c>
      <c r="B63" s="20" t="s">
        <v>138</v>
      </c>
      <c r="C63" s="417">
        <v>45427.8</v>
      </c>
    </row>
    <row r="64" spans="1:3" ht="51" customHeight="1">
      <c r="A64" s="115" t="s">
        <v>1140</v>
      </c>
      <c r="B64" s="20" t="s">
        <v>1142</v>
      </c>
      <c r="C64" s="417">
        <v>1026.7</v>
      </c>
    </row>
    <row r="65" spans="1:3" ht="45.75" hidden="1" customHeight="1">
      <c r="A65" s="115" t="s">
        <v>947</v>
      </c>
      <c r="B65" s="134" t="s">
        <v>815</v>
      </c>
      <c r="C65" s="417"/>
    </row>
    <row r="66" spans="1:3" ht="51" customHeight="1">
      <c r="A66" s="115" t="s">
        <v>1162</v>
      </c>
      <c r="B66" s="259" t="s">
        <v>1163</v>
      </c>
      <c r="C66" s="417">
        <v>311.39999999999998</v>
      </c>
    </row>
    <row r="67" spans="1:3" ht="47.25" hidden="1" customHeight="1">
      <c r="A67" s="115" t="s">
        <v>948</v>
      </c>
      <c r="B67" s="134" t="s">
        <v>906</v>
      </c>
      <c r="C67" s="417"/>
    </row>
    <row r="68" spans="1:3" ht="47.25" customHeight="1">
      <c r="A68" s="118" t="s">
        <v>952</v>
      </c>
      <c r="B68" s="134" t="s">
        <v>904</v>
      </c>
      <c r="C68" s="417">
        <v>11958.1</v>
      </c>
    </row>
    <row r="69" spans="1:3" ht="48" hidden="1" customHeight="1">
      <c r="A69" s="260" t="s">
        <v>1157</v>
      </c>
      <c r="B69" s="261" t="s">
        <v>1158</v>
      </c>
      <c r="C69" s="417"/>
    </row>
    <row r="70" spans="1:3" ht="36" customHeight="1">
      <c r="A70" s="19" t="s">
        <v>991</v>
      </c>
      <c r="B70" s="51" t="s">
        <v>292</v>
      </c>
      <c r="C70" s="416">
        <f>SUM(C71,C72,C79)</f>
        <v>296261.10000000003</v>
      </c>
    </row>
    <row r="71" spans="1:3" ht="45.75" customHeight="1">
      <c r="A71" s="115" t="s">
        <v>971</v>
      </c>
      <c r="B71" s="20" t="s">
        <v>321</v>
      </c>
      <c r="C71" s="417">
        <v>2749</v>
      </c>
    </row>
    <row r="72" spans="1:3" ht="49.5" customHeight="1">
      <c r="A72" s="115" t="s">
        <v>992</v>
      </c>
      <c r="B72" s="6" t="s">
        <v>386</v>
      </c>
      <c r="C72" s="417">
        <f>SUM(C73:C78)</f>
        <v>290112.10000000003</v>
      </c>
    </row>
    <row r="73" spans="1:3" ht="67.5" customHeight="1">
      <c r="A73" s="4" t="s">
        <v>962</v>
      </c>
      <c r="B73" s="98" t="s">
        <v>185</v>
      </c>
      <c r="C73" s="417">
        <v>90788</v>
      </c>
    </row>
    <row r="74" spans="1:3" ht="82.5" customHeight="1">
      <c r="A74" s="4" t="s">
        <v>963</v>
      </c>
      <c r="B74" s="6" t="s">
        <v>186</v>
      </c>
      <c r="C74" s="417">
        <v>165851</v>
      </c>
    </row>
    <row r="75" spans="1:3" ht="44.25" customHeight="1">
      <c r="A75" s="4" t="s">
        <v>964</v>
      </c>
      <c r="B75" s="20" t="s">
        <v>673</v>
      </c>
      <c r="C75" s="417">
        <v>786.4</v>
      </c>
    </row>
    <row r="76" spans="1:3" ht="47.25" customHeight="1">
      <c r="A76" s="4" t="s">
        <v>966</v>
      </c>
      <c r="B76" s="98" t="s">
        <v>188</v>
      </c>
      <c r="C76" s="417">
        <v>27781.8</v>
      </c>
    </row>
    <row r="77" spans="1:3" ht="49.5" customHeight="1">
      <c r="A77" s="4" t="s">
        <v>967</v>
      </c>
      <c r="B77" s="98" t="s">
        <v>189</v>
      </c>
      <c r="C77" s="417">
        <v>4534.8999999999996</v>
      </c>
    </row>
    <row r="78" spans="1:3" ht="60" customHeight="1">
      <c r="A78" s="4" t="s">
        <v>969</v>
      </c>
      <c r="B78" s="98" t="s">
        <v>191</v>
      </c>
      <c r="C78" s="417">
        <v>370</v>
      </c>
    </row>
    <row r="79" spans="1:3" ht="71.25" customHeight="1">
      <c r="A79" s="115" t="s">
        <v>993</v>
      </c>
      <c r="B79" s="20" t="s">
        <v>151</v>
      </c>
      <c r="C79" s="417">
        <v>3400</v>
      </c>
    </row>
    <row r="80" spans="1:3" ht="44.25" hidden="1" customHeight="1">
      <c r="A80" s="19" t="s">
        <v>1165</v>
      </c>
      <c r="B80" s="51" t="s">
        <v>384</v>
      </c>
      <c r="C80" s="416">
        <f>C81</f>
        <v>0</v>
      </c>
    </row>
    <row r="81" spans="1:6" ht="46.5" hidden="1" customHeight="1">
      <c r="A81" s="135" t="s">
        <v>985</v>
      </c>
      <c r="B81" s="134" t="s">
        <v>487</v>
      </c>
      <c r="C81" s="417"/>
    </row>
    <row r="82" spans="1:6" ht="46.5" hidden="1" customHeight="1">
      <c r="A82" s="272" t="s">
        <v>1222</v>
      </c>
      <c r="B82" s="273" t="s">
        <v>1223</v>
      </c>
      <c r="C82" s="417">
        <v>0</v>
      </c>
    </row>
    <row r="83" spans="1:6" ht="46.5" hidden="1" customHeight="1">
      <c r="A83" s="115" t="s">
        <v>1207</v>
      </c>
      <c r="B83" s="116" t="s">
        <v>1208</v>
      </c>
      <c r="C83" s="417">
        <v>0</v>
      </c>
    </row>
    <row r="84" spans="1:6" ht="46.5" hidden="1" customHeight="1">
      <c r="A84" s="135"/>
      <c r="B84" s="134"/>
      <c r="C84" s="417"/>
    </row>
    <row r="85" spans="1:6" ht="44.25" customHeight="1">
      <c r="A85" s="514" t="s">
        <v>49</v>
      </c>
      <c r="B85" s="514"/>
      <c r="C85" s="416">
        <f>C9+C59</f>
        <v>795341.10000000009</v>
      </c>
      <c r="F85">
        <v>17663</v>
      </c>
    </row>
  </sheetData>
  <mergeCells count="7">
    <mergeCell ref="A85:B85"/>
    <mergeCell ref="A2:C2"/>
    <mergeCell ref="B3:D3"/>
    <mergeCell ref="B4:C4"/>
    <mergeCell ref="A5:C5"/>
    <mergeCell ref="A6:C6"/>
    <mergeCell ref="A9:B9"/>
  </mergeCells>
  <phoneticPr fontId="4" type="noConversion"/>
  <pageMargins left="0.98425196850393704" right="0.39370078740157483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topLeftCell="A60" workbookViewId="0">
      <selection activeCell="H65" sqref="H65"/>
    </sheetView>
  </sheetViews>
  <sheetFormatPr defaultRowHeight="12.75"/>
  <cols>
    <col min="1" max="1" width="24.140625" customWidth="1"/>
    <col min="2" max="2" width="41.7109375" style="113" customWidth="1"/>
    <col min="3" max="3" width="14.7109375" customWidth="1"/>
    <col min="4" max="4" width="14" style="120" customWidth="1"/>
    <col min="5" max="5" width="4.140625" hidden="1" customWidth="1"/>
  </cols>
  <sheetData>
    <row r="1" spans="1:5">
      <c r="C1" s="519" t="s">
        <v>1266</v>
      </c>
      <c r="D1" s="519"/>
    </row>
    <row r="2" spans="1:5" ht="17.25" customHeight="1">
      <c r="A2" s="515" t="s">
        <v>378</v>
      </c>
      <c r="B2" s="515"/>
      <c r="C2" s="515"/>
      <c r="D2" s="515"/>
    </row>
    <row r="3" spans="1:5" ht="41.25" customHeight="1">
      <c r="B3" s="501" t="s">
        <v>1001</v>
      </c>
      <c r="C3" s="501"/>
      <c r="D3" s="501"/>
    </row>
    <row r="4" spans="1:5" ht="9.75" customHeight="1">
      <c r="B4" s="501"/>
      <c r="C4" s="501"/>
      <c r="D4" s="501"/>
      <c r="E4" s="501"/>
    </row>
    <row r="5" spans="1:5" ht="21" customHeight="1">
      <c r="A5" s="79"/>
      <c r="B5" s="501" t="s">
        <v>1021</v>
      </c>
      <c r="C5" s="501"/>
      <c r="D5" s="501"/>
    </row>
    <row r="6" spans="1:5">
      <c r="A6" s="518" t="s">
        <v>51</v>
      </c>
      <c r="B6" s="518"/>
      <c r="C6" s="518"/>
      <c r="D6" s="518"/>
    </row>
    <row r="7" spans="1:5" ht="18.75" customHeight="1">
      <c r="A7" s="518" t="s">
        <v>1267</v>
      </c>
      <c r="B7" s="518"/>
      <c r="C7" s="518"/>
      <c r="D7" s="518"/>
    </row>
    <row r="8" spans="1:5" ht="20.25" customHeight="1">
      <c r="A8" s="80"/>
      <c r="B8" s="112"/>
      <c r="C8" s="82" t="s">
        <v>144</v>
      </c>
    </row>
    <row r="9" spans="1:5" ht="54.75" customHeight="1">
      <c r="A9" s="19" t="s">
        <v>462</v>
      </c>
      <c r="B9" s="19" t="s">
        <v>570</v>
      </c>
      <c r="C9" s="19" t="s">
        <v>1156</v>
      </c>
      <c r="D9" s="270" t="s">
        <v>1268</v>
      </c>
    </row>
    <row r="10" spans="1:5" ht="38.25" customHeight="1">
      <c r="A10" s="514" t="s">
        <v>150</v>
      </c>
      <c r="B10" s="514"/>
      <c r="C10" s="67">
        <f>SUM(C11,C15,C20,C31,C34,C37,C42,C48,C53)</f>
        <v>390707</v>
      </c>
      <c r="D10" s="67">
        <f>SUM(D11,D15,D20,D31,D34,D37,D42,D48,D53)</f>
        <v>393407</v>
      </c>
    </row>
    <row r="11" spans="1:5" ht="26.25" customHeight="1">
      <c r="A11" s="16" t="s">
        <v>289</v>
      </c>
      <c r="B11" s="51" t="s">
        <v>244</v>
      </c>
      <c r="C11" s="67">
        <f>C12</f>
        <v>106121</v>
      </c>
      <c r="D11" s="67">
        <f>D12</f>
        <v>108243</v>
      </c>
    </row>
    <row r="12" spans="1:5" ht="39" customHeight="1">
      <c r="A12" s="18" t="s">
        <v>286</v>
      </c>
      <c r="B12" s="20" t="s">
        <v>552</v>
      </c>
      <c r="C12" s="68">
        <v>106121</v>
      </c>
      <c r="D12" s="68">
        <v>108243</v>
      </c>
    </row>
    <row r="13" spans="1:5" ht="81" customHeight="1">
      <c r="A13" s="18" t="s">
        <v>290</v>
      </c>
      <c r="B13" s="20" t="s">
        <v>8</v>
      </c>
      <c r="C13" s="68">
        <v>72958</v>
      </c>
      <c r="D13" s="68">
        <v>97721</v>
      </c>
    </row>
    <row r="14" spans="1:5" ht="77.25" customHeight="1">
      <c r="A14" s="18" t="s">
        <v>290</v>
      </c>
      <c r="B14" s="20" t="s">
        <v>73</v>
      </c>
      <c r="C14" s="86">
        <v>26566</v>
      </c>
      <c r="D14" s="86">
        <v>26566</v>
      </c>
    </row>
    <row r="15" spans="1:5" ht="34.5" customHeight="1">
      <c r="A15" s="19" t="s">
        <v>463</v>
      </c>
      <c r="B15" s="51" t="s">
        <v>57</v>
      </c>
      <c r="C15" s="87">
        <f>SUM(C16:C19)</f>
        <v>21062</v>
      </c>
      <c r="D15" s="87">
        <f>SUM(D16:D19)</f>
        <v>21062</v>
      </c>
    </row>
    <row r="16" spans="1:5" ht="75.75" customHeight="1">
      <c r="A16" s="18" t="s">
        <v>885</v>
      </c>
      <c r="B16" s="73" t="s">
        <v>886</v>
      </c>
      <c r="C16" s="89">
        <v>9694</v>
      </c>
      <c r="D16" s="89">
        <v>9694</v>
      </c>
    </row>
    <row r="17" spans="1:4" ht="89.25" customHeight="1">
      <c r="A17" s="18" t="s">
        <v>887</v>
      </c>
      <c r="B17" s="73" t="s">
        <v>888</v>
      </c>
      <c r="C17" s="89">
        <v>48</v>
      </c>
      <c r="D17" s="89">
        <v>48</v>
      </c>
    </row>
    <row r="18" spans="1:4" ht="86.25" customHeight="1">
      <c r="A18" s="18" t="s">
        <v>889</v>
      </c>
      <c r="B18" s="73" t="s">
        <v>890</v>
      </c>
      <c r="C18" s="89">
        <v>12550</v>
      </c>
      <c r="D18" s="89">
        <v>12550</v>
      </c>
    </row>
    <row r="19" spans="1:4" ht="86.25" customHeight="1">
      <c r="A19" s="18" t="s">
        <v>891</v>
      </c>
      <c r="B19" s="73" t="s">
        <v>892</v>
      </c>
      <c r="C19" s="89">
        <f>D19</f>
        <v>-1230</v>
      </c>
      <c r="D19" s="89">
        <v>-1230</v>
      </c>
    </row>
    <row r="20" spans="1:4" ht="25.5" customHeight="1">
      <c r="A20" s="16" t="s">
        <v>611</v>
      </c>
      <c r="B20" s="51" t="s">
        <v>35</v>
      </c>
      <c r="C20" s="67">
        <f>SUM(C21,C26,C28,C30)</f>
        <v>22390</v>
      </c>
      <c r="D20" s="67">
        <f>SUM(D21,D26,D28,D30)</f>
        <v>22837</v>
      </c>
    </row>
    <row r="21" spans="1:4" ht="33.75" customHeight="1">
      <c r="A21" s="115" t="s">
        <v>202</v>
      </c>
      <c r="B21" s="116" t="s">
        <v>100</v>
      </c>
      <c r="C21" s="117">
        <v>20611</v>
      </c>
      <c r="D21" s="117">
        <v>21022</v>
      </c>
    </row>
    <row r="22" spans="1:4" ht="40.5" customHeight="1">
      <c r="A22" s="115" t="s">
        <v>210</v>
      </c>
      <c r="B22" s="116" t="s">
        <v>148</v>
      </c>
      <c r="C22" s="117">
        <f>C23</f>
        <v>10458</v>
      </c>
      <c r="D22" s="117">
        <f>D23</f>
        <v>12458</v>
      </c>
    </row>
    <row r="23" spans="1:4" ht="42.75" customHeight="1">
      <c r="A23" s="115" t="s">
        <v>466</v>
      </c>
      <c r="B23" s="116" t="s">
        <v>148</v>
      </c>
      <c r="C23" s="117">
        <v>10458</v>
      </c>
      <c r="D23" s="117">
        <v>12458</v>
      </c>
    </row>
    <row r="24" spans="1:4" ht="42.75" customHeight="1">
      <c r="A24" s="115" t="s">
        <v>211</v>
      </c>
      <c r="B24" s="116" t="s">
        <v>149</v>
      </c>
      <c r="C24" s="117">
        <f>C25</f>
        <v>9896</v>
      </c>
      <c r="D24" s="117">
        <f>D25</f>
        <v>9896</v>
      </c>
    </row>
    <row r="25" spans="1:4" ht="42.75" customHeight="1">
      <c r="A25" s="115" t="s">
        <v>467</v>
      </c>
      <c r="B25" s="116" t="s">
        <v>149</v>
      </c>
      <c r="C25" s="117">
        <v>9896</v>
      </c>
      <c r="D25" s="117">
        <v>9896</v>
      </c>
    </row>
    <row r="26" spans="1:4" ht="33.75" customHeight="1">
      <c r="A26" s="18" t="s">
        <v>574</v>
      </c>
      <c r="B26" s="20" t="s">
        <v>376</v>
      </c>
      <c r="C26" s="86">
        <f>C27</f>
        <v>0</v>
      </c>
      <c r="D26" s="86">
        <f>D27</f>
        <v>0</v>
      </c>
    </row>
    <row r="27" spans="1:4" ht="30.75" customHeight="1">
      <c r="A27" s="18" t="s">
        <v>468</v>
      </c>
      <c r="B27" s="20" t="s">
        <v>376</v>
      </c>
      <c r="C27" s="86">
        <v>0</v>
      </c>
      <c r="D27" s="86">
        <v>0</v>
      </c>
    </row>
    <row r="28" spans="1:4" ht="23.25" customHeight="1">
      <c r="A28" s="18" t="s">
        <v>481</v>
      </c>
      <c r="B28" s="20" t="s">
        <v>36</v>
      </c>
      <c r="C28" s="86">
        <f>C29</f>
        <v>1769</v>
      </c>
      <c r="D28" s="86">
        <f>D29</f>
        <v>1804</v>
      </c>
    </row>
    <row r="29" spans="1:4" ht="22.5" customHeight="1">
      <c r="A29" s="18" t="s">
        <v>469</v>
      </c>
      <c r="B29" s="20" t="s">
        <v>178</v>
      </c>
      <c r="C29" s="86">
        <v>1769</v>
      </c>
      <c r="D29" s="86">
        <v>1804</v>
      </c>
    </row>
    <row r="30" spans="1:4" ht="42" customHeight="1">
      <c r="A30" s="18" t="s">
        <v>392</v>
      </c>
      <c r="B30" s="20" t="s">
        <v>393</v>
      </c>
      <c r="C30" s="86">
        <v>10</v>
      </c>
      <c r="D30" s="86">
        <v>11</v>
      </c>
    </row>
    <row r="31" spans="1:4" ht="24.75" customHeight="1">
      <c r="A31" s="16" t="s">
        <v>331</v>
      </c>
      <c r="B31" s="51" t="s">
        <v>332</v>
      </c>
      <c r="C31" s="87">
        <f>C32</f>
        <v>201000</v>
      </c>
      <c r="D31" s="87">
        <f>D32</f>
        <v>201000</v>
      </c>
    </row>
    <row r="32" spans="1:4" ht="25.5" customHeight="1">
      <c r="A32" s="15" t="s">
        <v>101</v>
      </c>
      <c r="B32" s="20" t="s">
        <v>102</v>
      </c>
      <c r="C32" s="86">
        <f>C33</f>
        <v>201000</v>
      </c>
      <c r="D32" s="86">
        <f>D33</f>
        <v>201000</v>
      </c>
    </row>
    <row r="33" spans="1:4" ht="31.5" customHeight="1">
      <c r="A33" s="15" t="s">
        <v>103</v>
      </c>
      <c r="B33" s="20" t="s">
        <v>104</v>
      </c>
      <c r="C33" s="86">
        <v>201000</v>
      </c>
      <c r="D33" s="86">
        <v>201000</v>
      </c>
    </row>
    <row r="34" spans="1:4" ht="26.25" customHeight="1">
      <c r="A34" s="16" t="s">
        <v>612</v>
      </c>
      <c r="B34" s="51" t="s">
        <v>613</v>
      </c>
      <c r="C34" s="87">
        <f>SUM(C35:C36)</f>
        <v>9950</v>
      </c>
      <c r="D34" s="87">
        <f>SUM(D35:D36)</f>
        <v>10079</v>
      </c>
    </row>
    <row r="35" spans="1:4" ht="54.75" customHeight="1">
      <c r="A35" s="18" t="s">
        <v>288</v>
      </c>
      <c r="B35" s="20" t="s">
        <v>107</v>
      </c>
      <c r="C35" s="86">
        <v>6450</v>
      </c>
      <c r="D35" s="86">
        <v>6579</v>
      </c>
    </row>
    <row r="36" spans="1:4" ht="33" customHeight="1">
      <c r="A36" s="18" t="s">
        <v>294</v>
      </c>
      <c r="B36" s="20" t="s">
        <v>293</v>
      </c>
      <c r="C36" s="86">
        <v>3500</v>
      </c>
      <c r="D36" s="86">
        <v>3500</v>
      </c>
    </row>
    <row r="37" spans="1:4" ht="48" customHeight="1">
      <c r="A37" s="16" t="s">
        <v>616</v>
      </c>
      <c r="B37" s="51" t="s">
        <v>563</v>
      </c>
      <c r="C37" s="87">
        <f>SUM(C38:C41)</f>
        <v>29100</v>
      </c>
      <c r="D37" s="87">
        <f>SUM(D38:D41)</f>
        <v>29100</v>
      </c>
    </row>
    <row r="38" spans="1:4" ht="105.75" customHeight="1">
      <c r="A38" s="7" t="s">
        <v>372</v>
      </c>
      <c r="B38" s="144" t="s">
        <v>880</v>
      </c>
      <c r="C38" s="86">
        <v>27000</v>
      </c>
      <c r="D38" s="86">
        <v>27000</v>
      </c>
    </row>
    <row r="39" spans="1:4" ht="94.5" customHeight="1">
      <c r="A39" s="7" t="s">
        <v>59</v>
      </c>
      <c r="B39" s="6" t="s">
        <v>118</v>
      </c>
      <c r="C39" s="86">
        <v>900</v>
      </c>
      <c r="D39" s="86">
        <v>900</v>
      </c>
    </row>
    <row r="40" spans="1:4" ht="82.5" customHeight="1">
      <c r="A40" s="18" t="s">
        <v>50</v>
      </c>
      <c r="B40" s="20" t="s">
        <v>562</v>
      </c>
      <c r="C40" s="86">
        <v>900</v>
      </c>
      <c r="D40" s="86">
        <v>900</v>
      </c>
    </row>
    <row r="41" spans="1:4" ht="82.5" customHeight="1">
      <c r="A41" s="18" t="s">
        <v>287</v>
      </c>
      <c r="B41" s="20" t="s">
        <v>297</v>
      </c>
      <c r="C41" s="86">
        <v>300</v>
      </c>
      <c r="D41" s="86">
        <v>300</v>
      </c>
    </row>
    <row r="42" spans="1:4" ht="29.25" customHeight="1">
      <c r="A42" s="16" t="s">
        <v>617</v>
      </c>
      <c r="B42" s="51" t="s">
        <v>284</v>
      </c>
      <c r="C42" s="87">
        <f>C43</f>
        <v>80</v>
      </c>
      <c r="D42" s="87">
        <f>D43</f>
        <v>80</v>
      </c>
    </row>
    <row r="43" spans="1:4" ht="33" customHeight="1">
      <c r="A43" s="18" t="s">
        <v>619</v>
      </c>
      <c r="B43" s="20" t="s">
        <v>243</v>
      </c>
      <c r="C43" s="86">
        <v>80</v>
      </c>
      <c r="D43" s="86">
        <v>80</v>
      </c>
    </row>
    <row r="44" spans="1:4" ht="30" customHeight="1">
      <c r="A44" s="15" t="s">
        <v>37</v>
      </c>
      <c r="B44" s="20" t="s">
        <v>38</v>
      </c>
      <c r="C44" s="86">
        <v>10</v>
      </c>
      <c r="D44" s="86">
        <v>10</v>
      </c>
    </row>
    <row r="45" spans="1:4" ht="30.75" customHeight="1">
      <c r="A45" s="15" t="s">
        <v>39</v>
      </c>
      <c r="B45" s="20" t="s">
        <v>40</v>
      </c>
      <c r="C45" s="86">
        <v>10</v>
      </c>
      <c r="D45" s="86">
        <v>10</v>
      </c>
    </row>
    <row r="46" spans="1:4" ht="30.75" customHeight="1">
      <c r="A46" s="15" t="s">
        <v>41</v>
      </c>
      <c r="B46" s="20" t="s">
        <v>42</v>
      </c>
      <c r="C46" s="86">
        <v>10</v>
      </c>
      <c r="D46" s="86">
        <v>10</v>
      </c>
    </row>
    <row r="47" spans="1:4" ht="28.5" customHeight="1">
      <c r="A47" s="15" t="s">
        <v>43</v>
      </c>
      <c r="B47" s="20" t="s">
        <v>44</v>
      </c>
      <c r="C47" s="86">
        <v>50</v>
      </c>
      <c r="D47" s="86">
        <v>50</v>
      </c>
    </row>
    <row r="48" spans="1:4" ht="33.75" customHeight="1">
      <c r="A48" s="16" t="s">
        <v>620</v>
      </c>
      <c r="B48" s="51" t="s">
        <v>285</v>
      </c>
      <c r="C48" s="87">
        <f>SUM(C49:C52)</f>
        <v>900</v>
      </c>
      <c r="D48" s="87">
        <f>SUM(D49:D52)</f>
        <v>900</v>
      </c>
    </row>
    <row r="49" spans="1:4" ht="103.5" hidden="1" customHeight="1">
      <c r="A49" s="18" t="s">
        <v>239</v>
      </c>
      <c r="B49" s="20" t="s">
        <v>219</v>
      </c>
      <c r="C49" s="86"/>
      <c r="D49" s="86"/>
    </row>
    <row r="50" spans="1:4" ht="54.75" hidden="1" customHeight="1">
      <c r="A50" s="7" t="s">
        <v>635</v>
      </c>
      <c r="B50" s="6" t="s">
        <v>881</v>
      </c>
      <c r="C50" s="86"/>
      <c r="D50" s="86"/>
    </row>
    <row r="51" spans="1:4" ht="57" customHeight="1">
      <c r="A51" s="7" t="s">
        <v>68</v>
      </c>
      <c r="B51" s="6" t="s">
        <v>158</v>
      </c>
      <c r="C51" s="86">
        <v>900</v>
      </c>
      <c r="D51" s="86">
        <v>900</v>
      </c>
    </row>
    <row r="52" spans="1:4" ht="66.75" hidden="1" customHeight="1">
      <c r="A52" s="7">
        <v>2892</v>
      </c>
      <c r="B52" s="6" t="s">
        <v>220</v>
      </c>
      <c r="C52" s="86">
        <v>0</v>
      </c>
      <c r="D52" s="86">
        <v>0</v>
      </c>
    </row>
    <row r="53" spans="1:4" ht="36" customHeight="1">
      <c r="A53" s="51" t="s">
        <v>621</v>
      </c>
      <c r="B53" s="51" t="s">
        <v>5</v>
      </c>
      <c r="C53" s="87">
        <f>C54+C55</f>
        <v>104</v>
      </c>
      <c r="D53" s="87">
        <f>D54+D55</f>
        <v>106</v>
      </c>
    </row>
    <row r="54" spans="1:4" ht="84" customHeight="1">
      <c r="A54" s="263" t="s">
        <v>1166</v>
      </c>
      <c r="B54" s="262" t="s">
        <v>1168</v>
      </c>
      <c r="C54" s="86">
        <v>54</v>
      </c>
      <c r="D54" s="86">
        <v>56</v>
      </c>
    </row>
    <row r="55" spans="1:4" ht="78" customHeight="1">
      <c r="A55" s="263" t="s">
        <v>1167</v>
      </c>
      <c r="B55" s="262" t="s">
        <v>1169</v>
      </c>
      <c r="C55" s="86">
        <v>50</v>
      </c>
      <c r="D55" s="86">
        <v>50</v>
      </c>
    </row>
    <row r="56" spans="1:4" ht="27" customHeight="1">
      <c r="A56" s="16" t="s">
        <v>572</v>
      </c>
      <c r="B56" s="51" t="s">
        <v>571</v>
      </c>
      <c r="C56" s="88">
        <f>SUM(C57,C59,C62,C73)</f>
        <v>267748.09999999998</v>
      </c>
      <c r="D56" s="88">
        <f>SUM(D57,D59,D62,D73)</f>
        <v>253846.5</v>
      </c>
    </row>
    <row r="57" spans="1:4" ht="30.75" customHeight="1">
      <c r="A57" s="16" t="s">
        <v>990</v>
      </c>
      <c r="B57" s="51" t="s">
        <v>221</v>
      </c>
      <c r="C57" s="67">
        <f>C58</f>
        <v>55372.800000000003</v>
      </c>
      <c r="D57" s="67">
        <f>D58</f>
        <v>55372.800000000003</v>
      </c>
    </row>
    <row r="58" spans="1:4" ht="59.25" customHeight="1">
      <c r="A58" s="7" t="s">
        <v>1099</v>
      </c>
      <c r="B58" s="6" t="s">
        <v>1100</v>
      </c>
      <c r="C58" s="68">
        <v>55372.800000000003</v>
      </c>
      <c r="D58" s="89">
        <v>55372.800000000003</v>
      </c>
    </row>
    <row r="59" spans="1:4" ht="48.75" customHeight="1">
      <c r="A59" s="16" t="s">
        <v>994</v>
      </c>
      <c r="B59" s="51" t="s">
        <v>291</v>
      </c>
      <c r="C59" s="67">
        <f>C60+C61</f>
        <v>2020.6</v>
      </c>
      <c r="D59" s="67">
        <f>D60+D61</f>
        <v>315.60000000000002</v>
      </c>
    </row>
    <row r="60" spans="1:4" ht="50.25" customHeight="1">
      <c r="A60" s="115" t="s">
        <v>1140</v>
      </c>
      <c r="B60" s="20" t="s">
        <v>1142</v>
      </c>
      <c r="C60" s="68">
        <v>1705</v>
      </c>
      <c r="D60" s="89">
        <v>0</v>
      </c>
    </row>
    <row r="61" spans="1:4" ht="50.25" customHeight="1">
      <c r="A61" s="115" t="s">
        <v>1162</v>
      </c>
      <c r="B61" s="259" t="s">
        <v>1163</v>
      </c>
      <c r="C61" s="68">
        <v>315.60000000000002</v>
      </c>
      <c r="D61" s="89">
        <v>315.60000000000002</v>
      </c>
    </row>
    <row r="62" spans="1:4" ht="36" customHeight="1">
      <c r="A62" s="19" t="s">
        <v>991</v>
      </c>
      <c r="B62" s="51" t="s">
        <v>292</v>
      </c>
      <c r="C62" s="67">
        <f>SUM(C63,C64,C71)</f>
        <v>210354.69999999998</v>
      </c>
      <c r="D62" s="67">
        <f>SUM(D63,D64,D71,D72)</f>
        <v>198158.1</v>
      </c>
    </row>
    <row r="63" spans="1:4" ht="53.25" customHeight="1">
      <c r="A63" s="115" t="s">
        <v>971</v>
      </c>
      <c r="B63" s="20" t="s">
        <v>321</v>
      </c>
      <c r="C63" s="68">
        <v>2776</v>
      </c>
      <c r="D63" s="68">
        <v>2881</v>
      </c>
    </row>
    <row r="64" spans="1:4" ht="44.25" customHeight="1">
      <c r="A64" s="115" t="s">
        <v>992</v>
      </c>
      <c r="B64" s="6" t="s">
        <v>386</v>
      </c>
      <c r="C64" s="68">
        <f>SUM(C65:C70)</f>
        <v>204533.69999999998</v>
      </c>
      <c r="D64" s="68">
        <f>SUM(D65:D70)</f>
        <v>192385.1</v>
      </c>
    </row>
    <row r="65" spans="1:4" ht="81.75" customHeight="1">
      <c r="A65" s="4" t="s">
        <v>962</v>
      </c>
      <c r="B65" s="98" t="s">
        <v>185</v>
      </c>
      <c r="C65" s="68">
        <v>80000</v>
      </c>
      <c r="D65" s="68">
        <v>75000</v>
      </c>
    </row>
    <row r="66" spans="1:4" ht="110.25" customHeight="1">
      <c r="A66" s="4" t="s">
        <v>963</v>
      </c>
      <c r="B66" s="6" t="s">
        <v>186</v>
      </c>
      <c r="C66" s="68">
        <v>105000</v>
      </c>
      <c r="D66" s="68">
        <v>100000</v>
      </c>
    </row>
    <row r="67" spans="1:4" ht="43.5" customHeight="1">
      <c r="A67" s="4" t="s">
        <v>964</v>
      </c>
      <c r="B67" s="20" t="s">
        <v>673</v>
      </c>
      <c r="C67" s="68">
        <v>628.79999999999995</v>
      </c>
      <c r="D67" s="68">
        <v>580.20000000000005</v>
      </c>
    </row>
    <row r="68" spans="1:4" ht="55.5" customHeight="1">
      <c r="A68" s="4" t="s">
        <v>966</v>
      </c>
      <c r="B68" s="98" t="s">
        <v>188</v>
      </c>
      <c r="C68" s="68">
        <v>14000</v>
      </c>
      <c r="D68" s="68">
        <v>12000</v>
      </c>
    </row>
    <row r="69" spans="1:4" ht="52.5" customHeight="1">
      <c r="A69" s="4" t="s">
        <v>967</v>
      </c>
      <c r="B69" s="98" t="s">
        <v>189</v>
      </c>
      <c r="C69" s="68">
        <v>4534.8999999999996</v>
      </c>
      <c r="D69" s="68">
        <v>4434.8999999999996</v>
      </c>
    </row>
    <row r="70" spans="1:4" ht="57" customHeight="1">
      <c r="A70" s="4" t="s">
        <v>969</v>
      </c>
      <c r="B70" s="98" t="s">
        <v>191</v>
      </c>
      <c r="C70" s="68">
        <v>370</v>
      </c>
      <c r="D70" s="68">
        <v>370</v>
      </c>
    </row>
    <row r="71" spans="1:4" ht="81" customHeight="1">
      <c r="A71" s="115" t="s">
        <v>993</v>
      </c>
      <c r="B71" s="20" t="s">
        <v>151</v>
      </c>
      <c r="C71" s="68">
        <v>3045</v>
      </c>
      <c r="D71" s="68">
        <v>2892</v>
      </c>
    </row>
    <row r="72" spans="1:4" ht="81" customHeight="1">
      <c r="A72" s="115" t="s">
        <v>1093</v>
      </c>
      <c r="B72" s="20" t="s">
        <v>882</v>
      </c>
      <c r="C72" s="68">
        <v>31.9</v>
      </c>
      <c r="D72" s="68">
        <v>0</v>
      </c>
    </row>
    <row r="73" spans="1:4" ht="24.75" hidden="1" customHeight="1">
      <c r="A73" s="96" t="s">
        <v>801</v>
      </c>
      <c r="B73" s="97" t="s">
        <v>384</v>
      </c>
      <c r="C73" s="67">
        <f>SUM(C74:C75)</f>
        <v>0</v>
      </c>
      <c r="D73" s="7"/>
    </row>
    <row r="74" spans="1:4" ht="58.5" hidden="1" customHeight="1">
      <c r="A74" s="118" t="s">
        <v>790</v>
      </c>
      <c r="B74" s="6" t="s">
        <v>252</v>
      </c>
      <c r="C74" s="68"/>
      <c r="D74" s="7"/>
    </row>
    <row r="75" spans="1:4" ht="98.25" hidden="1" customHeight="1">
      <c r="A75" s="119" t="s">
        <v>791</v>
      </c>
      <c r="B75" s="98" t="s">
        <v>131</v>
      </c>
      <c r="C75" s="68"/>
      <c r="D75" s="7"/>
    </row>
    <row r="76" spans="1:4" ht="30.75" customHeight="1">
      <c r="A76" s="514" t="s">
        <v>49</v>
      </c>
      <c r="B76" s="514"/>
      <c r="C76" s="67">
        <f>SUM(C10,C56)</f>
        <v>658455.1</v>
      </c>
      <c r="D76" s="67">
        <f>SUM(D10,D56)</f>
        <v>647253.5</v>
      </c>
    </row>
  </sheetData>
  <mergeCells count="9">
    <mergeCell ref="C1:D1"/>
    <mergeCell ref="A76:B76"/>
    <mergeCell ref="A7:D7"/>
    <mergeCell ref="A2:D2"/>
    <mergeCell ref="B3:D3"/>
    <mergeCell ref="B5:D5"/>
    <mergeCell ref="A6:D6"/>
    <mergeCell ref="B4:E4"/>
    <mergeCell ref="A10:B10"/>
  </mergeCells>
  <pageMargins left="0.9055118110236221" right="0" top="0.55118110236220474" bottom="0.59055118110236227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3"/>
  <sheetViews>
    <sheetView topLeftCell="A215" workbookViewId="0">
      <selection activeCell="K196" sqref="K196"/>
    </sheetView>
  </sheetViews>
  <sheetFormatPr defaultRowHeight="14.25"/>
  <cols>
    <col min="1" max="1" width="49.5703125" style="317" customWidth="1"/>
    <col min="2" max="2" width="10" style="365" customWidth="1"/>
    <col min="3" max="3" width="9.7109375" style="391" customWidth="1"/>
    <col min="4" max="4" width="16.7109375" style="365" customWidth="1"/>
    <col min="5" max="5" width="10.5703125" style="365" customWidth="1"/>
    <col min="6" max="6" width="10.85546875" style="447" customWidth="1"/>
    <col min="7" max="7" width="9.140625" hidden="1" customWidth="1"/>
    <col min="8" max="8" width="8.28515625" hidden="1" customWidth="1"/>
    <col min="9" max="9" width="0" hidden="1" customWidth="1"/>
  </cols>
  <sheetData>
    <row r="1" spans="1:7">
      <c r="F1" s="469" t="s">
        <v>1266</v>
      </c>
    </row>
    <row r="2" spans="1:7">
      <c r="A2" s="318"/>
      <c r="B2" s="366"/>
      <c r="C2" s="392"/>
      <c r="D2" s="366"/>
      <c r="E2" s="366"/>
      <c r="F2" s="449" t="s">
        <v>381</v>
      </c>
    </row>
    <row r="3" spans="1:7" ht="51.75" customHeight="1">
      <c r="A3" s="293"/>
      <c r="B3" s="516" t="s">
        <v>1244</v>
      </c>
      <c r="C3" s="521"/>
      <c r="D3" s="521"/>
      <c r="E3" s="521"/>
      <c r="F3" s="521"/>
    </row>
    <row r="4" spans="1:7" ht="17.25" customHeight="1">
      <c r="A4" s="293"/>
      <c r="B4" s="367"/>
      <c r="C4" s="367"/>
      <c r="D4" s="501"/>
      <c r="E4" s="501"/>
      <c r="F4" s="501"/>
      <c r="G4" s="501"/>
    </row>
    <row r="5" spans="1:7" ht="19.5" customHeight="1">
      <c r="A5" s="293"/>
      <c r="B5" s="367"/>
      <c r="C5" s="367"/>
      <c r="D5" s="367"/>
      <c r="E5" s="522" t="s">
        <v>413</v>
      </c>
      <c r="F5" s="522"/>
      <c r="G5" s="105"/>
    </row>
    <row r="6" spans="1:7" ht="44.25" customHeight="1">
      <c r="A6" s="520" t="s">
        <v>1245</v>
      </c>
      <c r="B6" s="520"/>
      <c r="C6" s="520"/>
      <c r="D6" s="520"/>
      <c r="E6" s="520"/>
      <c r="F6" s="520"/>
    </row>
    <row r="7" spans="1:7">
      <c r="A7" s="319"/>
      <c r="B7" s="349"/>
      <c r="C7" s="393"/>
      <c r="D7" s="349"/>
      <c r="E7" s="349"/>
      <c r="F7" s="461" t="s">
        <v>573</v>
      </c>
    </row>
    <row r="8" spans="1:7" ht="35.25" customHeight="1">
      <c r="A8" s="320" t="s">
        <v>334</v>
      </c>
      <c r="B8" s="394" t="s">
        <v>299</v>
      </c>
      <c r="C8" s="382" t="s">
        <v>300</v>
      </c>
      <c r="D8" s="368" t="s">
        <v>420</v>
      </c>
      <c r="E8" s="368" t="s">
        <v>301</v>
      </c>
      <c r="F8" s="446" t="s">
        <v>1154</v>
      </c>
    </row>
    <row r="9" spans="1:7" ht="24" customHeight="1">
      <c r="A9" s="264" t="s">
        <v>302</v>
      </c>
      <c r="B9" s="370"/>
      <c r="C9" s="382"/>
      <c r="D9" s="366"/>
      <c r="E9" s="368"/>
      <c r="F9" s="458">
        <f>SUM(F10,F109,F154,F169,F196,F268,F322,F342,F178)</f>
        <v>795341.1</v>
      </c>
      <c r="G9">
        <f>SUM(G10:G382)</f>
        <v>17663</v>
      </c>
    </row>
    <row r="10" spans="1:7" ht="30.75" customHeight="1">
      <c r="A10" s="321" t="s">
        <v>255</v>
      </c>
      <c r="B10" s="368">
        <v>439</v>
      </c>
      <c r="C10" s="382"/>
      <c r="D10" s="368"/>
      <c r="E10" s="368"/>
      <c r="F10" s="458">
        <f>SUM(F11,F60,F92,F77)</f>
        <v>48729</v>
      </c>
    </row>
    <row r="11" spans="1:7" s="11" customFormat="1" ht="23.25" customHeight="1">
      <c r="A11" s="264" t="s">
        <v>303</v>
      </c>
      <c r="B11" s="368">
        <v>439</v>
      </c>
      <c r="C11" s="382" t="s">
        <v>304</v>
      </c>
      <c r="D11" s="372"/>
      <c r="E11" s="372"/>
      <c r="F11" s="458">
        <f>SUM(F12,F19,F27,F36,F49,F54,F43)</f>
        <v>37744</v>
      </c>
      <c r="G11" s="38"/>
    </row>
    <row r="12" spans="1:7" s="11" customFormat="1" ht="40.5" customHeight="1">
      <c r="A12" s="264" t="s">
        <v>305</v>
      </c>
      <c r="B12" s="368">
        <v>439</v>
      </c>
      <c r="C12" s="382" t="s">
        <v>306</v>
      </c>
      <c r="D12" s="372"/>
      <c r="E12" s="372"/>
      <c r="F12" s="458">
        <f>SUM(F14)</f>
        <v>1560</v>
      </c>
    </row>
    <row r="13" spans="1:7" s="11" customFormat="1" ht="42.75" customHeight="1">
      <c r="A13" s="264" t="s">
        <v>540</v>
      </c>
      <c r="B13" s="368">
        <v>439</v>
      </c>
      <c r="C13" s="382" t="s">
        <v>306</v>
      </c>
      <c r="D13" s="372" t="s">
        <v>489</v>
      </c>
      <c r="E13" s="372"/>
      <c r="F13" s="458">
        <f>SUM(F14)</f>
        <v>1560</v>
      </c>
    </row>
    <row r="14" spans="1:7" ht="21.75" customHeight="1">
      <c r="A14" s="163" t="s">
        <v>307</v>
      </c>
      <c r="B14" s="395">
        <v>439</v>
      </c>
      <c r="C14" s="375" t="s">
        <v>306</v>
      </c>
      <c r="D14" s="373" t="s">
        <v>490</v>
      </c>
      <c r="E14" s="373"/>
      <c r="F14" s="354">
        <f>SUM(F15,F17)</f>
        <v>1560</v>
      </c>
    </row>
    <row r="15" spans="1:7" ht="36.75" customHeight="1">
      <c r="A15" s="163" t="s">
        <v>424</v>
      </c>
      <c r="B15" s="395">
        <v>439</v>
      </c>
      <c r="C15" s="375" t="s">
        <v>306</v>
      </c>
      <c r="D15" s="373" t="s">
        <v>491</v>
      </c>
      <c r="E15" s="373"/>
      <c r="F15" s="354">
        <f>SUM(F16)</f>
        <v>1560</v>
      </c>
    </row>
    <row r="16" spans="1:7" ht="31.5" customHeight="1">
      <c r="A16" s="163" t="s">
        <v>426</v>
      </c>
      <c r="B16" s="395">
        <v>439</v>
      </c>
      <c r="C16" s="375" t="s">
        <v>306</v>
      </c>
      <c r="D16" s="373" t="s">
        <v>491</v>
      </c>
      <c r="E16" s="373" t="s">
        <v>425</v>
      </c>
      <c r="F16" s="354">
        <v>1560</v>
      </c>
      <c r="G16">
        <v>136</v>
      </c>
    </row>
    <row r="17" spans="1:7" ht="22.5" hidden="1" customHeight="1">
      <c r="A17" s="163" t="s">
        <v>377</v>
      </c>
      <c r="B17" s="395">
        <v>439</v>
      </c>
      <c r="C17" s="375" t="s">
        <v>306</v>
      </c>
      <c r="D17" s="373" t="s">
        <v>492</v>
      </c>
      <c r="E17" s="373"/>
      <c r="F17" s="354">
        <f>F18</f>
        <v>0</v>
      </c>
    </row>
    <row r="18" spans="1:7" ht="36.75" hidden="1" customHeight="1">
      <c r="A18" s="163" t="s">
        <v>422</v>
      </c>
      <c r="B18" s="395">
        <v>439</v>
      </c>
      <c r="C18" s="375" t="s">
        <v>306</v>
      </c>
      <c r="D18" s="373" t="s">
        <v>492</v>
      </c>
      <c r="E18" s="373" t="s">
        <v>421</v>
      </c>
      <c r="F18" s="354">
        <v>0</v>
      </c>
    </row>
    <row r="19" spans="1:7" ht="48.75" customHeight="1">
      <c r="A19" s="264" t="s">
        <v>418</v>
      </c>
      <c r="B19" s="368">
        <v>439</v>
      </c>
      <c r="C19" s="382" t="s">
        <v>595</v>
      </c>
      <c r="D19" s="372"/>
      <c r="E19" s="372"/>
      <c r="F19" s="458">
        <f>F20</f>
        <v>1872</v>
      </c>
    </row>
    <row r="20" spans="1:7" ht="31.5" customHeight="1">
      <c r="A20" s="264" t="s">
        <v>540</v>
      </c>
      <c r="B20" s="368">
        <v>439</v>
      </c>
      <c r="C20" s="382" t="s">
        <v>595</v>
      </c>
      <c r="D20" s="372" t="s">
        <v>489</v>
      </c>
      <c r="E20" s="372"/>
      <c r="F20" s="458">
        <f>SUM(F21)+F26</f>
        <v>1872</v>
      </c>
    </row>
    <row r="21" spans="1:7" s="11" customFormat="1" ht="32.25" customHeight="1">
      <c r="A21" s="163" t="s">
        <v>594</v>
      </c>
      <c r="B21" s="395">
        <v>439</v>
      </c>
      <c r="C21" s="375" t="s">
        <v>595</v>
      </c>
      <c r="D21" s="373" t="s">
        <v>493</v>
      </c>
      <c r="E21" s="373"/>
      <c r="F21" s="354">
        <f>SUM(F22,F24)</f>
        <v>1872</v>
      </c>
    </row>
    <row r="22" spans="1:7" s="11" customFormat="1" ht="32.25" customHeight="1">
      <c r="A22" s="163" t="s">
        <v>424</v>
      </c>
      <c r="B22" s="395">
        <v>439</v>
      </c>
      <c r="C22" s="375" t="s">
        <v>595</v>
      </c>
      <c r="D22" s="373" t="s">
        <v>494</v>
      </c>
      <c r="E22" s="373"/>
      <c r="F22" s="354">
        <f>SUM(F23)</f>
        <v>1272</v>
      </c>
    </row>
    <row r="23" spans="1:7" s="11" customFormat="1" ht="33.75" customHeight="1">
      <c r="A23" s="163" t="s">
        <v>426</v>
      </c>
      <c r="B23" s="395">
        <v>439</v>
      </c>
      <c r="C23" s="375" t="s">
        <v>595</v>
      </c>
      <c r="D23" s="373" t="s">
        <v>494</v>
      </c>
      <c r="E23" s="373" t="s">
        <v>425</v>
      </c>
      <c r="F23" s="354">
        <v>1272</v>
      </c>
      <c r="G23" s="38">
        <v>212</v>
      </c>
    </row>
    <row r="24" spans="1:7" s="11" customFormat="1" ht="24.75" customHeight="1">
      <c r="A24" s="163" t="s">
        <v>377</v>
      </c>
      <c r="B24" s="395">
        <v>439</v>
      </c>
      <c r="C24" s="375" t="s">
        <v>595</v>
      </c>
      <c r="D24" s="373" t="s">
        <v>495</v>
      </c>
      <c r="E24" s="373"/>
      <c r="F24" s="354">
        <f>F25</f>
        <v>600</v>
      </c>
    </row>
    <row r="25" spans="1:7" s="11" customFormat="1" ht="31.5" customHeight="1">
      <c r="A25" s="163" t="s">
        <v>422</v>
      </c>
      <c r="B25" s="395">
        <v>439</v>
      </c>
      <c r="C25" s="375" t="s">
        <v>595</v>
      </c>
      <c r="D25" s="373" t="s">
        <v>495</v>
      </c>
      <c r="E25" s="373" t="s">
        <v>421</v>
      </c>
      <c r="F25" s="354">
        <v>600</v>
      </c>
    </row>
    <row r="26" spans="1:7" s="11" customFormat="1" ht="31.5" customHeight="1">
      <c r="A26" s="163" t="s">
        <v>1192</v>
      </c>
      <c r="B26" s="395">
        <v>439</v>
      </c>
      <c r="C26" s="375" t="s">
        <v>595</v>
      </c>
      <c r="D26" s="373" t="s">
        <v>1191</v>
      </c>
      <c r="E26" s="373" t="s">
        <v>421</v>
      </c>
      <c r="F26" s="354">
        <v>0</v>
      </c>
    </row>
    <row r="27" spans="1:7" s="11" customFormat="1" ht="48" customHeight="1">
      <c r="A27" s="264" t="s">
        <v>596</v>
      </c>
      <c r="B27" s="395">
        <v>439</v>
      </c>
      <c r="C27" s="382" t="s">
        <v>597</v>
      </c>
      <c r="D27" s="372"/>
      <c r="E27" s="372"/>
      <c r="F27" s="458">
        <f>SUM(F28)</f>
        <v>29042</v>
      </c>
    </row>
    <row r="28" spans="1:7" s="11" customFormat="1" ht="25.5" customHeight="1">
      <c r="A28" s="264" t="s">
        <v>541</v>
      </c>
      <c r="B28" s="395">
        <v>439</v>
      </c>
      <c r="C28" s="382" t="s">
        <v>597</v>
      </c>
      <c r="D28" s="372" t="s">
        <v>497</v>
      </c>
      <c r="E28" s="372"/>
      <c r="F28" s="458">
        <f>SUM(F29)</f>
        <v>29042</v>
      </c>
    </row>
    <row r="29" spans="1:7" ht="26.25" customHeight="1">
      <c r="A29" s="163" t="s">
        <v>419</v>
      </c>
      <c r="B29" s="395">
        <v>439</v>
      </c>
      <c r="C29" s="375" t="s">
        <v>597</v>
      </c>
      <c r="D29" s="373" t="s">
        <v>501</v>
      </c>
      <c r="E29" s="373"/>
      <c r="F29" s="354">
        <f>SUM(F31,F32)</f>
        <v>29042</v>
      </c>
    </row>
    <row r="30" spans="1:7" ht="27" customHeight="1">
      <c r="A30" s="163" t="s">
        <v>424</v>
      </c>
      <c r="B30" s="395">
        <v>439</v>
      </c>
      <c r="C30" s="375" t="s">
        <v>597</v>
      </c>
      <c r="D30" s="373" t="s">
        <v>502</v>
      </c>
      <c r="E30" s="373"/>
      <c r="F30" s="354">
        <f>SUM(F31)</f>
        <v>22419</v>
      </c>
    </row>
    <row r="31" spans="1:7" ht="29.25" customHeight="1">
      <c r="A31" s="163" t="s">
        <v>426</v>
      </c>
      <c r="B31" s="395">
        <v>439</v>
      </c>
      <c r="C31" s="375" t="s">
        <v>597</v>
      </c>
      <c r="D31" s="373" t="s">
        <v>502</v>
      </c>
      <c r="E31" s="373" t="s">
        <v>425</v>
      </c>
      <c r="F31" s="354">
        <v>22419</v>
      </c>
      <c r="G31">
        <v>4363</v>
      </c>
    </row>
    <row r="32" spans="1:7" ht="21.75" customHeight="1">
      <c r="A32" s="163" t="s">
        <v>377</v>
      </c>
      <c r="B32" s="395">
        <v>439</v>
      </c>
      <c r="C32" s="375" t="s">
        <v>597</v>
      </c>
      <c r="D32" s="373" t="s">
        <v>503</v>
      </c>
      <c r="E32" s="396"/>
      <c r="F32" s="470">
        <f>F33+F35+F34</f>
        <v>6623</v>
      </c>
    </row>
    <row r="33" spans="1:8" ht="30" customHeight="1">
      <c r="A33" s="163" t="s">
        <v>422</v>
      </c>
      <c r="B33" s="395">
        <v>439</v>
      </c>
      <c r="C33" s="375" t="s">
        <v>597</v>
      </c>
      <c r="D33" s="373" t="s">
        <v>503</v>
      </c>
      <c r="E33" s="373" t="s">
        <v>421</v>
      </c>
      <c r="F33" s="354">
        <v>6113</v>
      </c>
      <c r="G33" s="142"/>
      <c r="H33" s="142"/>
    </row>
    <row r="34" spans="1:8" ht="30" customHeight="1">
      <c r="A34" s="163" t="s">
        <v>422</v>
      </c>
      <c r="B34" s="395">
        <v>439</v>
      </c>
      <c r="C34" s="375" t="s">
        <v>597</v>
      </c>
      <c r="D34" s="373" t="s">
        <v>871</v>
      </c>
      <c r="E34" s="373" t="s">
        <v>421</v>
      </c>
      <c r="F34" s="354">
        <v>0</v>
      </c>
      <c r="G34" s="142"/>
      <c r="H34" s="142"/>
    </row>
    <row r="35" spans="1:8" ht="30" customHeight="1">
      <c r="A35" s="163" t="s">
        <v>53</v>
      </c>
      <c r="B35" s="397">
        <v>439</v>
      </c>
      <c r="C35" s="375" t="s">
        <v>597</v>
      </c>
      <c r="D35" s="373" t="s">
        <v>503</v>
      </c>
      <c r="E35" s="373" t="s">
        <v>438</v>
      </c>
      <c r="F35" s="354">
        <v>510</v>
      </c>
      <c r="G35" s="142"/>
      <c r="H35" s="142"/>
    </row>
    <row r="36" spans="1:8" ht="41.25" customHeight="1">
      <c r="A36" s="322" t="s">
        <v>618</v>
      </c>
      <c r="B36" s="368">
        <v>439</v>
      </c>
      <c r="C36" s="382" t="s">
        <v>599</v>
      </c>
      <c r="D36" s="373"/>
      <c r="E36" s="373"/>
      <c r="F36" s="458">
        <f>SUM(F37)</f>
        <v>1565</v>
      </c>
    </row>
    <row r="37" spans="1:8" ht="30" customHeight="1">
      <c r="A37" s="264" t="s">
        <v>538</v>
      </c>
      <c r="B37" s="395">
        <v>439</v>
      </c>
      <c r="C37" s="382" t="s">
        <v>599</v>
      </c>
      <c r="D37" s="372" t="s">
        <v>75</v>
      </c>
      <c r="E37" s="373"/>
      <c r="F37" s="458">
        <f>SUM(F38)</f>
        <v>1565</v>
      </c>
    </row>
    <row r="38" spans="1:8" ht="32.25" customHeight="1">
      <c r="A38" s="163" t="s">
        <v>429</v>
      </c>
      <c r="B38" s="395">
        <v>439</v>
      </c>
      <c r="C38" s="375" t="s">
        <v>599</v>
      </c>
      <c r="D38" s="373" t="s">
        <v>504</v>
      </c>
      <c r="E38" s="373"/>
      <c r="F38" s="354">
        <f>SUM(F39,F41)</f>
        <v>1565</v>
      </c>
    </row>
    <row r="39" spans="1:8" ht="28.5" customHeight="1">
      <c r="A39" s="163" t="s">
        <v>424</v>
      </c>
      <c r="B39" s="395">
        <v>439</v>
      </c>
      <c r="C39" s="375" t="s">
        <v>599</v>
      </c>
      <c r="D39" s="373" t="s">
        <v>505</v>
      </c>
      <c r="E39" s="373"/>
      <c r="F39" s="354">
        <f>SUM(F40)</f>
        <v>1445</v>
      </c>
    </row>
    <row r="40" spans="1:8" ht="30" customHeight="1">
      <c r="A40" s="163" t="s">
        <v>426</v>
      </c>
      <c r="B40" s="395">
        <v>439</v>
      </c>
      <c r="C40" s="375" t="s">
        <v>599</v>
      </c>
      <c r="D40" s="373" t="s">
        <v>505</v>
      </c>
      <c r="E40" s="373" t="s">
        <v>425</v>
      </c>
      <c r="F40" s="354">
        <v>1445</v>
      </c>
      <c r="G40">
        <v>240</v>
      </c>
    </row>
    <row r="41" spans="1:8" ht="24.75" customHeight="1">
      <c r="A41" s="163" t="s">
        <v>377</v>
      </c>
      <c r="B41" s="395">
        <v>439</v>
      </c>
      <c r="C41" s="375" t="s">
        <v>599</v>
      </c>
      <c r="D41" s="373" t="s">
        <v>769</v>
      </c>
      <c r="E41" s="373"/>
      <c r="F41" s="354">
        <v>120</v>
      </c>
    </row>
    <row r="42" spans="1:8" ht="30" customHeight="1">
      <c r="A42" s="163" t="s">
        <v>422</v>
      </c>
      <c r="B42" s="395">
        <v>439</v>
      </c>
      <c r="C42" s="375" t="s">
        <v>599</v>
      </c>
      <c r="D42" s="373" t="s">
        <v>769</v>
      </c>
      <c r="E42" s="373" t="s">
        <v>421</v>
      </c>
      <c r="F42" s="354">
        <v>120</v>
      </c>
    </row>
    <row r="43" spans="1:8" ht="30" customHeight="1">
      <c r="A43" s="323" t="s">
        <v>99</v>
      </c>
      <c r="B43" s="368">
        <v>439</v>
      </c>
      <c r="C43" s="372" t="s">
        <v>98</v>
      </c>
      <c r="D43" s="372"/>
      <c r="E43" s="372"/>
      <c r="F43" s="458">
        <f>SUM(F44)</f>
        <v>335</v>
      </c>
    </row>
    <row r="44" spans="1:8" ht="30" customHeight="1">
      <c r="A44" s="324" t="s">
        <v>864</v>
      </c>
      <c r="B44" s="395">
        <v>439</v>
      </c>
      <c r="C44" s="373" t="s">
        <v>98</v>
      </c>
      <c r="D44" s="373" t="s">
        <v>506</v>
      </c>
      <c r="E44" s="373"/>
      <c r="F44" s="354">
        <f>SUM(F45,F47)</f>
        <v>335</v>
      </c>
    </row>
    <row r="45" spans="1:8" ht="30" hidden="1" customHeight="1">
      <c r="A45" s="324" t="s">
        <v>865</v>
      </c>
      <c r="B45" s="395">
        <v>439</v>
      </c>
      <c r="C45" s="373" t="s">
        <v>98</v>
      </c>
      <c r="D45" s="373" t="s">
        <v>866</v>
      </c>
      <c r="E45" s="373"/>
      <c r="F45" s="354">
        <f>F46</f>
        <v>0</v>
      </c>
    </row>
    <row r="46" spans="1:8" ht="30" hidden="1" customHeight="1">
      <c r="A46" s="163" t="s">
        <v>422</v>
      </c>
      <c r="B46" s="395">
        <v>439</v>
      </c>
      <c r="C46" s="373" t="s">
        <v>98</v>
      </c>
      <c r="D46" s="373" t="s">
        <v>767</v>
      </c>
      <c r="E46" s="373" t="s">
        <v>421</v>
      </c>
      <c r="F46" s="354">
        <v>0</v>
      </c>
    </row>
    <row r="47" spans="1:8" ht="30" customHeight="1">
      <c r="A47" s="163" t="s">
        <v>863</v>
      </c>
      <c r="B47" s="395">
        <v>439</v>
      </c>
      <c r="C47" s="373" t="s">
        <v>98</v>
      </c>
      <c r="D47" s="373" t="s">
        <v>867</v>
      </c>
      <c r="E47" s="373"/>
      <c r="F47" s="354">
        <f>F48</f>
        <v>335</v>
      </c>
    </row>
    <row r="48" spans="1:8" ht="30" customHeight="1">
      <c r="A48" s="163" t="s">
        <v>422</v>
      </c>
      <c r="B48" s="395">
        <v>439</v>
      </c>
      <c r="C48" s="373" t="s">
        <v>98</v>
      </c>
      <c r="D48" s="373" t="s">
        <v>767</v>
      </c>
      <c r="E48" s="373" t="s">
        <v>421</v>
      </c>
      <c r="F48" s="354">
        <v>335</v>
      </c>
    </row>
    <row r="49" spans="1:9" s="11" customFormat="1" ht="20.25" customHeight="1">
      <c r="A49" s="264" t="s">
        <v>52</v>
      </c>
      <c r="B49" s="395">
        <v>439</v>
      </c>
      <c r="C49" s="382" t="s">
        <v>600</v>
      </c>
      <c r="D49" s="372"/>
      <c r="E49" s="372"/>
      <c r="F49" s="458">
        <v>3000</v>
      </c>
    </row>
    <row r="50" spans="1:9" s="9" customFormat="1" ht="20.25" customHeight="1">
      <c r="A50" s="163" t="s">
        <v>24</v>
      </c>
      <c r="B50" s="395">
        <v>439</v>
      </c>
      <c r="C50" s="375" t="s">
        <v>600</v>
      </c>
      <c r="D50" s="373" t="s">
        <v>507</v>
      </c>
      <c r="E50" s="373"/>
      <c r="F50" s="354">
        <v>3000</v>
      </c>
    </row>
    <row r="51" spans="1:9" s="9" customFormat="1" ht="20.25" customHeight="1">
      <c r="A51" s="163" t="s">
        <v>52</v>
      </c>
      <c r="B51" s="395">
        <v>439</v>
      </c>
      <c r="C51" s="375" t="s">
        <v>600</v>
      </c>
      <c r="D51" s="373" t="s">
        <v>508</v>
      </c>
      <c r="E51" s="373"/>
      <c r="F51" s="354">
        <f>F52</f>
        <v>3000</v>
      </c>
    </row>
    <row r="52" spans="1:9" ht="23.25" customHeight="1">
      <c r="A52" s="163" t="s">
        <v>601</v>
      </c>
      <c r="B52" s="395">
        <v>439</v>
      </c>
      <c r="C52" s="375" t="s">
        <v>600</v>
      </c>
      <c r="D52" s="373" t="s">
        <v>509</v>
      </c>
      <c r="E52" s="373"/>
      <c r="F52" s="354">
        <v>3000</v>
      </c>
    </row>
    <row r="53" spans="1:9" ht="19.5" customHeight="1">
      <c r="A53" s="307" t="s">
        <v>205</v>
      </c>
      <c r="B53" s="395">
        <v>439</v>
      </c>
      <c r="C53" s="375" t="s">
        <v>600</v>
      </c>
      <c r="D53" s="373" t="s">
        <v>509</v>
      </c>
      <c r="E53" s="373" t="s">
        <v>203</v>
      </c>
      <c r="F53" s="354">
        <v>3000</v>
      </c>
    </row>
    <row r="54" spans="1:9" s="11" customFormat="1" ht="21.75" customHeight="1">
      <c r="A54" s="325" t="s">
        <v>465</v>
      </c>
      <c r="B54" s="395">
        <v>439</v>
      </c>
      <c r="C54" s="382" t="s">
        <v>296</v>
      </c>
      <c r="D54" s="372"/>
      <c r="E54" s="372"/>
      <c r="F54" s="458">
        <f>SUM(F56)</f>
        <v>370</v>
      </c>
    </row>
    <row r="55" spans="1:9" s="11" customFormat="1" ht="33" customHeight="1">
      <c r="A55" s="264" t="s">
        <v>538</v>
      </c>
      <c r="B55" s="395">
        <v>439</v>
      </c>
      <c r="C55" s="375" t="s">
        <v>296</v>
      </c>
      <c r="D55" s="373" t="s">
        <v>510</v>
      </c>
      <c r="E55" s="373"/>
      <c r="F55" s="354">
        <f>F56</f>
        <v>370</v>
      </c>
    </row>
    <row r="56" spans="1:9" s="11" customFormat="1" ht="27.75" customHeight="1">
      <c r="A56" s="307" t="s">
        <v>430</v>
      </c>
      <c r="B56" s="395">
        <v>439</v>
      </c>
      <c r="C56" s="375" t="s">
        <v>296</v>
      </c>
      <c r="D56" s="373" t="s">
        <v>511</v>
      </c>
      <c r="E56" s="373"/>
      <c r="F56" s="354">
        <f>F57</f>
        <v>370</v>
      </c>
    </row>
    <row r="57" spans="1:9" ht="39.75" customHeight="1">
      <c r="A57" s="163" t="s">
        <v>549</v>
      </c>
      <c r="B57" s="395">
        <v>439</v>
      </c>
      <c r="C57" s="375" t="s">
        <v>296</v>
      </c>
      <c r="D57" s="373" t="s">
        <v>512</v>
      </c>
      <c r="E57" s="373"/>
      <c r="F57" s="354">
        <f>F58+F59</f>
        <v>370</v>
      </c>
    </row>
    <row r="58" spans="1:9" ht="36" customHeight="1">
      <c r="A58" s="163" t="s">
        <v>426</v>
      </c>
      <c r="B58" s="395">
        <v>439</v>
      </c>
      <c r="C58" s="375" t="s">
        <v>296</v>
      </c>
      <c r="D58" s="373" t="s">
        <v>513</v>
      </c>
      <c r="E58" s="373" t="s">
        <v>425</v>
      </c>
      <c r="F58" s="354">
        <v>320</v>
      </c>
    </row>
    <row r="59" spans="1:9" ht="33" customHeight="1">
      <c r="A59" s="163" t="s">
        <v>422</v>
      </c>
      <c r="B59" s="395">
        <v>439</v>
      </c>
      <c r="C59" s="375" t="s">
        <v>296</v>
      </c>
      <c r="D59" s="373" t="s">
        <v>513</v>
      </c>
      <c r="E59" s="373" t="s">
        <v>421</v>
      </c>
      <c r="F59" s="354">
        <v>50</v>
      </c>
    </row>
    <row r="60" spans="1:9" ht="36.75" customHeight="1">
      <c r="A60" s="325" t="s">
        <v>343</v>
      </c>
      <c r="B60" s="368">
        <v>439</v>
      </c>
      <c r="C60" s="382" t="s">
        <v>344</v>
      </c>
      <c r="D60" s="372"/>
      <c r="E60" s="372"/>
      <c r="F60" s="458">
        <f>SUM(F61,F65,F69,F73)</f>
        <v>725</v>
      </c>
    </row>
    <row r="61" spans="1:9" s="10" customFormat="1" ht="46.5" customHeight="1">
      <c r="A61" s="326" t="s">
        <v>1232</v>
      </c>
      <c r="B61" s="395">
        <v>439</v>
      </c>
      <c r="C61" s="382" t="s">
        <v>147</v>
      </c>
      <c r="D61" s="372" t="s">
        <v>514</v>
      </c>
      <c r="E61" s="372"/>
      <c r="F61" s="458">
        <f>F62</f>
        <v>450</v>
      </c>
    </row>
    <row r="62" spans="1:9" s="10" customFormat="1" ht="44.25" customHeight="1">
      <c r="A62" s="327" t="s">
        <v>680</v>
      </c>
      <c r="B62" s="395">
        <v>439</v>
      </c>
      <c r="C62" s="375" t="s">
        <v>147</v>
      </c>
      <c r="D62" s="373" t="s">
        <v>693</v>
      </c>
      <c r="E62" s="372"/>
      <c r="F62" s="354">
        <f>SUM(F63)</f>
        <v>450</v>
      </c>
    </row>
    <row r="63" spans="1:9" s="9" customFormat="1" ht="46.5" customHeight="1">
      <c r="A63" s="327" t="s">
        <v>1233</v>
      </c>
      <c r="B63" s="395">
        <v>439</v>
      </c>
      <c r="C63" s="375" t="s">
        <v>147</v>
      </c>
      <c r="D63" s="373" t="s">
        <v>694</v>
      </c>
      <c r="E63" s="373"/>
      <c r="F63" s="354">
        <f>SUM(F64)</f>
        <v>450</v>
      </c>
    </row>
    <row r="64" spans="1:9" s="9" customFormat="1" ht="40.5" customHeight="1">
      <c r="A64" s="267" t="s">
        <v>422</v>
      </c>
      <c r="B64" s="395">
        <v>439</v>
      </c>
      <c r="C64" s="375" t="s">
        <v>147</v>
      </c>
      <c r="D64" s="373" t="s">
        <v>694</v>
      </c>
      <c r="E64" s="373" t="s">
        <v>421</v>
      </c>
      <c r="F64" s="354">
        <v>450</v>
      </c>
      <c r="I64" s="9">
        <v>100</v>
      </c>
    </row>
    <row r="65" spans="1:9" s="9" customFormat="1" ht="46.5" customHeight="1">
      <c r="A65" s="326" t="s">
        <v>1234</v>
      </c>
      <c r="B65" s="368">
        <v>439</v>
      </c>
      <c r="C65" s="382" t="s">
        <v>147</v>
      </c>
      <c r="D65" s="372" t="s">
        <v>515</v>
      </c>
      <c r="E65" s="372"/>
      <c r="F65" s="458">
        <f>SUM(F66)</f>
        <v>55</v>
      </c>
    </row>
    <row r="66" spans="1:9" s="9" customFormat="1" ht="46.5" customHeight="1">
      <c r="A66" s="327" t="s">
        <v>679</v>
      </c>
      <c r="B66" s="395">
        <v>439</v>
      </c>
      <c r="C66" s="375" t="s">
        <v>147</v>
      </c>
      <c r="D66" s="373" t="s">
        <v>695</v>
      </c>
      <c r="E66" s="372"/>
      <c r="F66" s="354">
        <f>SUM(F67)</f>
        <v>55</v>
      </c>
    </row>
    <row r="67" spans="1:9" s="9" customFormat="1" ht="50.25" customHeight="1">
      <c r="A67" s="327" t="s">
        <v>1235</v>
      </c>
      <c r="B67" s="395">
        <v>439</v>
      </c>
      <c r="C67" s="375" t="s">
        <v>147</v>
      </c>
      <c r="D67" s="373" t="s">
        <v>696</v>
      </c>
      <c r="E67" s="373"/>
      <c r="F67" s="354">
        <f>SUM(F68)</f>
        <v>55</v>
      </c>
    </row>
    <row r="68" spans="1:9" s="9" customFormat="1" ht="37.5" customHeight="1">
      <c r="A68" s="267" t="s">
        <v>422</v>
      </c>
      <c r="B68" s="395">
        <v>439</v>
      </c>
      <c r="C68" s="375" t="s">
        <v>147</v>
      </c>
      <c r="D68" s="373" t="s">
        <v>696</v>
      </c>
      <c r="E68" s="373" t="s">
        <v>421</v>
      </c>
      <c r="F68" s="354">
        <v>55</v>
      </c>
      <c r="I68" s="9">
        <v>100</v>
      </c>
    </row>
    <row r="69" spans="1:9" s="10" customFormat="1" ht="57.75" customHeight="1">
      <c r="A69" s="326" t="s">
        <v>1236</v>
      </c>
      <c r="B69" s="368">
        <v>439</v>
      </c>
      <c r="C69" s="382" t="s">
        <v>147</v>
      </c>
      <c r="D69" s="372" t="s">
        <v>516</v>
      </c>
      <c r="E69" s="372"/>
      <c r="F69" s="458">
        <f>SUM(F70)</f>
        <v>120</v>
      </c>
    </row>
    <row r="70" spans="1:9" s="10" customFormat="1" ht="50.25" customHeight="1">
      <c r="A70" s="327" t="s">
        <v>681</v>
      </c>
      <c r="B70" s="395">
        <v>439</v>
      </c>
      <c r="C70" s="375" t="s">
        <v>147</v>
      </c>
      <c r="D70" s="373" t="s">
        <v>748</v>
      </c>
      <c r="E70" s="372"/>
      <c r="F70" s="354">
        <f>SUM(F71)</f>
        <v>120</v>
      </c>
    </row>
    <row r="71" spans="1:9" s="9" customFormat="1" ht="57" customHeight="1">
      <c r="A71" s="327" t="s">
        <v>1238</v>
      </c>
      <c r="B71" s="395">
        <v>439</v>
      </c>
      <c r="C71" s="375" t="s">
        <v>147</v>
      </c>
      <c r="D71" s="373" t="s">
        <v>748</v>
      </c>
      <c r="E71" s="373"/>
      <c r="F71" s="354">
        <f>SUM(F72)</f>
        <v>120</v>
      </c>
    </row>
    <row r="72" spans="1:9" s="9" customFormat="1" ht="30.75" customHeight="1">
      <c r="A72" s="267" t="s">
        <v>422</v>
      </c>
      <c r="B72" s="395">
        <v>439</v>
      </c>
      <c r="C72" s="375" t="s">
        <v>147</v>
      </c>
      <c r="D72" s="373" t="s">
        <v>748</v>
      </c>
      <c r="E72" s="373" t="s">
        <v>421</v>
      </c>
      <c r="F72" s="354">
        <v>120</v>
      </c>
      <c r="I72" s="9">
        <v>100</v>
      </c>
    </row>
    <row r="73" spans="1:9" s="10" customFormat="1" ht="42" customHeight="1">
      <c r="A73" s="326" t="s">
        <v>1237</v>
      </c>
      <c r="B73" s="395">
        <v>439</v>
      </c>
      <c r="C73" s="382" t="s">
        <v>147</v>
      </c>
      <c r="D73" s="372" t="s">
        <v>517</v>
      </c>
      <c r="E73" s="372"/>
      <c r="F73" s="458">
        <f>SUM(F74)</f>
        <v>100</v>
      </c>
    </row>
    <row r="74" spans="1:9" s="10" customFormat="1" ht="56.25" customHeight="1">
      <c r="A74" s="327" t="s">
        <v>682</v>
      </c>
      <c r="B74" s="395">
        <v>439</v>
      </c>
      <c r="C74" s="375" t="s">
        <v>147</v>
      </c>
      <c r="D74" s="373" t="s">
        <v>697</v>
      </c>
      <c r="E74" s="373"/>
      <c r="F74" s="354">
        <f>SUM(F75)</f>
        <v>100</v>
      </c>
    </row>
    <row r="75" spans="1:9" s="9" customFormat="1" ht="49.5" customHeight="1">
      <c r="A75" s="327" t="s">
        <v>1239</v>
      </c>
      <c r="B75" s="395">
        <v>439</v>
      </c>
      <c r="C75" s="375" t="s">
        <v>147</v>
      </c>
      <c r="D75" s="373" t="s">
        <v>698</v>
      </c>
      <c r="E75" s="373"/>
      <c r="F75" s="354">
        <f>SUM(F76)</f>
        <v>100</v>
      </c>
    </row>
    <row r="76" spans="1:9" s="9" customFormat="1" ht="43.5" customHeight="1">
      <c r="A76" s="267" t="s">
        <v>422</v>
      </c>
      <c r="B76" s="395">
        <v>439</v>
      </c>
      <c r="C76" s="375" t="s">
        <v>147</v>
      </c>
      <c r="D76" s="373" t="s">
        <v>698</v>
      </c>
      <c r="E76" s="373" t="s">
        <v>421</v>
      </c>
      <c r="F76" s="354">
        <v>100</v>
      </c>
      <c r="I76" s="9">
        <v>425</v>
      </c>
    </row>
    <row r="77" spans="1:9" s="62" customFormat="1" ht="29.25" customHeight="1">
      <c r="A77" s="326" t="s">
        <v>345</v>
      </c>
      <c r="B77" s="398">
        <v>439</v>
      </c>
      <c r="C77" s="399" t="s">
        <v>346</v>
      </c>
      <c r="D77" s="378"/>
      <c r="E77" s="378"/>
      <c r="F77" s="464">
        <f>SUM(F81,F85,F89)+F78</f>
        <v>610</v>
      </c>
    </row>
    <row r="78" spans="1:9" s="62" customFormat="1" ht="29.25" hidden="1" customHeight="1">
      <c r="A78" s="326" t="s">
        <v>1201</v>
      </c>
      <c r="B78" s="398">
        <v>439</v>
      </c>
      <c r="C78" s="380" t="s">
        <v>1183</v>
      </c>
      <c r="D78" s="380"/>
      <c r="E78" s="378"/>
      <c r="F78" s="464">
        <v>0</v>
      </c>
    </row>
    <row r="79" spans="1:9" s="62" customFormat="1" ht="29.25" hidden="1" customHeight="1">
      <c r="A79" s="163" t="s">
        <v>422</v>
      </c>
      <c r="B79" s="400">
        <v>439</v>
      </c>
      <c r="C79" s="381" t="s">
        <v>1183</v>
      </c>
      <c r="D79" s="381" t="s">
        <v>1200</v>
      </c>
      <c r="E79" s="376" t="s">
        <v>421</v>
      </c>
      <c r="F79" s="463">
        <v>0</v>
      </c>
    </row>
    <row r="80" spans="1:9" s="62" customFormat="1" ht="21.75" customHeight="1">
      <c r="A80" s="326" t="s">
        <v>140</v>
      </c>
      <c r="B80" s="398">
        <v>439</v>
      </c>
      <c r="C80" s="399" t="s">
        <v>602</v>
      </c>
      <c r="D80" s="378"/>
      <c r="E80" s="378"/>
      <c r="F80" s="464">
        <f>SUM(F81,F85)</f>
        <v>600</v>
      </c>
    </row>
    <row r="81" spans="1:6" s="10" customFormat="1" ht="41.25" customHeight="1">
      <c r="A81" s="328" t="s">
        <v>1263</v>
      </c>
      <c r="B81" s="368">
        <v>439</v>
      </c>
      <c r="C81" s="382" t="s">
        <v>602</v>
      </c>
      <c r="D81" s="372" t="s">
        <v>518</v>
      </c>
      <c r="E81" s="372"/>
      <c r="F81" s="458">
        <f>SUM(F83)</f>
        <v>100</v>
      </c>
    </row>
    <row r="82" spans="1:6" s="10" customFormat="1" ht="33" customHeight="1">
      <c r="A82" s="163" t="s">
        <v>705</v>
      </c>
      <c r="B82" s="395">
        <v>439</v>
      </c>
      <c r="C82" s="375" t="s">
        <v>602</v>
      </c>
      <c r="D82" s="373" t="s">
        <v>706</v>
      </c>
      <c r="E82" s="372"/>
      <c r="F82" s="354">
        <f>SUM(F83)</f>
        <v>100</v>
      </c>
    </row>
    <row r="83" spans="1:6" s="10" customFormat="1" ht="28.5" customHeight="1">
      <c r="A83" s="267" t="s">
        <v>12</v>
      </c>
      <c r="B83" s="395">
        <v>439</v>
      </c>
      <c r="C83" s="375" t="s">
        <v>602</v>
      </c>
      <c r="D83" s="373" t="s">
        <v>749</v>
      </c>
      <c r="E83" s="373"/>
      <c r="F83" s="354">
        <f>SUM(F84)</f>
        <v>100</v>
      </c>
    </row>
    <row r="84" spans="1:6" s="10" customFormat="1" ht="44.25" customHeight="1">
      <c r="A84" s="329" t="s">
        <v>197</v>
      </c>
      <c r="B84" s="395">
        <v>439</v>
      </c>
      <c r="C84" s="375" t="s">
        <v>602</v>
      </c>
      <c r="D84" s="373" t="s">
        <v>707</v>
      </c>
      <c r="E84" s="373" t="s">
        <v>421</v>
      </c>
      <c r="F84" s="354">
        <v>100</v>
      </c>
    </row>
    <row r="85" spans="1:6" s="10" customFormat="1" ht="45.75" customHeight="1">
      <c r="A85" s="313" t="s">
        <v>1262</v>
      </c>
      <c r="B85" s="398">
        <v>439</v>
      </c>
      <c r="C85" s="382" t="s">
        <v>602</v>
      </c>
      <c r="D85" s="372" t="s">
        <v>519</v>
      </c>
      <c r="E85" s="383"/>
      <c r="F85" s="471">
        <f>SUM(F87)</f>
        <v>500</v>
      </c>
    </row>
    <row r="86" spans="1:6" s="10" customFormat="1" ht="42" customHeight="1">
      <c r="A86" s="163" t="s">
        <v>685</v>
      </c>
      <c r="B86" s="400">
        <v>439</v>
      </c>
      <c r="C86" s="375" t="s">
        <v>602</v>
      </c>
      <c r="D86" s="373" t="s">
        <v>708</v>
      </c>
      <c r="E86" s="385"/>
      <c r="F86" s="472">
        <f>SUM(F87)</f>
        <v>500</v>
      </c>
    </row>
    <row r="87" spans="1:6" s="10" customFormat="1" ht="46.5" customHeight="1">
      <c r="A87" s="310" t="s">
        <v>872</v>
      </c>
      <c r="B87" s="395">
        <v>439</v>
      </c>
      <c r="C87" s="375" t="s">
        <v>602</v>
      </c>
      <c r="D87" s="373" t="s">
        <v>709</v>
      </c>
      <c r="E87" s="385"/>
      <c r="F87" s="472">
        <f>SUM(F88)</f>
        <v>500</v>
      </c>
    </row>
    <row r="88" spans="1:6" s="10" customFormat="1" ht="45" customHeight="1">
      <c r="A88" s="267" t="s">
        <v>422</v>
      </c>
      <c r="B88" s="395">
        <v>439</v>
      </c>
      <c r="C88" s="375" t="s">
        <v>602</v>
      </c>
      <c r="D88" s="373" t="s">
        <v>709</v>
      </c>
      <c r="E88" s="373" t="s">
        <v>421</v>
      </c>
      <c r="F88" s="354">
        <v>500</v>
      </c>
    </row>
    <row r="89" spans="1:6" s="10" customFormat="1" ht="56.25" customHeight="1">
      <c r="A89" s="153" t="s">
        <v>1264</v>
      </c>
      <c r="B89" s="395">
        <v>439</v>
      </c>
      <c r="C89" s="375" t="s">
        <v>602</v>
      </c>
      <c r="D89" s="373" t="s">
        <v>868</v>
      </c>
      <c r="E89" s="373"/>
      <c r="F89" s="458">
        <f>SUM(F90)</f>
        <v>10</v>
      </c>
    </row>
    <row r="90" spans="1:6" s="10" customFormat="1" ht="34.5" customHeight="1">
      <c r="A90" s="329" t="s">
        <v>873</v>
      </c>
      <c r="B90" s="395">
        <v>439</v>
      </c>
      <c r="C90" s="375" t="s">
        <v>602</v>
      </c>
      <c r="D90" s="373" t="s">
        <v>868</v>
      </c>
      <c r="E90" s="373"/>
      <c r="F90" s="354">
        <f>SUM(F91)</f>
        <v>10</v>
      </c>
    </row>
    <row r="91" spans="1:6" s="10" customFormat="1" ht="45" customHeight="1">
      <c r="A91" s="267" t="s">
        <v>422</v>
      </c>
      <c r="B91" s="395">
        <v>439</v>
      </c>
      <c r="C91" s="375" t="s">
        <v>602</v>
      </c>
      <c r="D91" s="373" t="s">
        <v>868</v>
      </c>
      <c r="E91" s="373" t="s">
        <v>421</v>
      </c>
      <c r="F91" s="354">
        <v>10</v>
      </c>
    </row>
    <row r="92" spans="1:6" s="11" customFormat="1" ht="27" customHeight="1">
      <c r="A92" s="264" t="s">
        <v>276</v>
      </c>
      <c r="B92" s="368">
        <v>439</v>
      </c>
      <c r="C92" s="382" t="s">
        <v>486</v>
      </c>
      <c r="D92" s="372"/>
      <c r="E92" s="372"/>
      <c r="F92" s="458">
        <f>SUM(F97,F93)</f>
        <v>9650</v>
      </c>
    </row>
    <row r="93" spans="1:6" s="11" customFormat="1" ht="33.75" customHeight="1">
      <c r="A93" s="325" t="s">
        <v>1240</v>
      </c>
      <c r="B93" s="368">
        <v>439</v>
      </c>
      <c r="C93" s="382" t="s">
        <v>603</v>
      </c>
      <c r="D93" s="372"/>
      <c r="E93" s="372"/>
      <c r="F93" s="458">
        <f>SUM(F94)</f>
        <v>5650</v>
      </c>
    </row>
    <row r="94" spans="1:6" s="11" customFormat="1" ht="36" customHeight="1">
      <c r="A94" s="307" t="s">
        <v>824</v>
      </c>
      <c r="B94" s="368">
        <v>439</v>
      </c>
      <c r="C94" s="382" t="s">
        <v>603</v>
      </c>
      <c r="D94" s="373" t="s">
        <v>823</v>
      </c>
      <c r="E94" s="372"/>
      <c r="F94" s="458">
        <f>SUM(F95)</f>
        <v>5650</v>
      </c>
    </row>
    <row r="95" spans="1:6" ht="24.75" customHeight="1">
      <c r="A95" s="163" t="s">
        <v>547</v>
      </c>
      <c r="B95" s="395">
        <v>439</v>
      </c>
      <c r="C95" s="375" t="s">
        <v>603</v>
      </c>
      <c r="D95" s="373" t="s">
        <v>822</v>
      </c>
      <c r="E95" s="373"/>
      <c r="F95" s="354">
        <f>SUM(F96)</f>
        <v>5650</v>
      </c>
    </row>
    <row r="96" spans="1:6" s="11" customFormat="1" ht="30.75" customHeight="1">
      <c r="A96" s="163" t="s">
        <v>316</v>
      </c>
      <c r="B96" s="395">
        <v>439</v>
      </c>
      <c r="C96" s="375" t="s">
        <v>603</v>
      </c>
      <c r="D96" s="373" t="s">
        <v>822</v>
      </c>
      <c r="E96" s="373" t="s">
        <v>908</v>
      </c>
      <c r="F96" s="354">
        <v>5650</v>
      </c>
    </row>
    <row r="97" spans="1:6" s="11" customFormat="1" ht="30.75" customHeight="1">
      <c r="A97" s="264" t="s">
        <v>173</v>
      </c>
      <c r="B97" s="368">
        <v>439</v>
      </c>
      <c r="C97" s="382" t="s">
        <v>622</v>
      </c>
      <c r="D97" s="373"/>
      <c r="E97" s="373"/>
      <c r="F97" s="458">
        <f>SUM(F98)</f>
        <v>4000</v>
      </c>
    </row>
    <row r="98" spans="1:6" s="62" customFormat="1" ht="39" customHeight="1">
      <c r="A98" s="325" t="s">
        <v>1240</v>
      </c>
      <c r="B98" s="368">
        <v>439</v>
      </c>
      <c r="C98" s="382" t="s">
        <v>622</v>
      </c>
      <c r="D98" s="372" t="s">
        <v>521</v>
      </c>
      <c r="E98" s="372"/>
      <c r="F98" s="458">
        <f>SUM(F100,F102,F104,F107)</f>
        <v>4000</v>
      </c>
    </row>
    <row r="99" spans="1:6" s="62" customFormat="1" ht="32.25" customHeight="1">
      <c r="A99" s="307" t="s">
        <v>688</v>
      </c>
      <c r="B99" s="395">
        <v>439</v>
      </c>
      <c r="C99" s="375" t="s">
        <v>622</v>
      </c>
      <c r="D99" s="373" t="s">
        <v>726</v>
      </c>
      <c r="E99" s="373"/>
      <c r="F99" s="458">
        <f>F100</f>
        <v>800</v>
      </c>
    </row>
    <row r="100" spans="1:6" ht="21.75" customHeight="1">
      <c r="A100" s="307" t="s">
        <v>536</v>
      </c>
      <c r="B100" s="395">
        <v>439</v>
      </c>
      <c r="C100" s="375" t="s">
        <v>622</v>
      </c>
      <c r="D100" s="373" t="s">
        <v>727</v>
      </c>
      <c r="E100" s="373"/>
      <c r="F100" s="354">
        <f>SUM(F101)</f>
        <v>800</v>
      </c>
    </row>
    <row r="101" spans="1:6" ht="21.75" customHeight="1">
      <c r="A101" s="330" t="s">
        <v>554</v>
      </c>
      <c r="B101" s="395">
        <v>439</v>
      </c>
      <c r="C101" s="375" t="s">
        <v>622</v>
      </c>
      <c r="D101" s="373" t="s">
        <v>727</v>
      </c>
      <c r="E101" s="373" t="s">
        <v>421</v>
      </c>
      <c r="F101" s="354">
        <v>800</v>
      </c>
    </row>
    <row r="102" spans="1:6" ht="33" customHeight="1">
      <c r="A102" s="331" t="s">
        <v>537</v>
      </c>
      <c r="B102" s="395">
        <v>439</v>
      </c>
      <c r="C102" s="375" t="s">
        <v>622</v>
      </c>
      <c r="D102" s="373" t="s">
        <v>728</v>
      </c>
      <c r="E102" s="372"/>
      <c r="F102" s="458">
        <f>SUM(F103)</f>
        <v>2600</v>
      </c>
    </row>
    <row r="103" spans="1:6" ht="20.25" customHeight="1">
      <c r="A103" s="330" t="s">
        <v>554</v>
      </c>
      <c r="B103" s="395">
        <v>439</v>
      </c>
      <c r="C103" s="375" t="s">
        <v>622</v>
      </c>
      <c r="D103" s="373" t="s">
        <v>728</v>
      </c>
      <c r="E103" s="373" t="s">
        <v>579</v>
      </c>
      <c r="F103" s="354">
        <v>2600</v>
      </c>
    </row>
    <row r="104" spans="1:6" ht="33.75" customHeight="1">
      <c r="A104" s="307" t="s">
        <v>826</v>
      </c>
      <c r="B104" s="395">
        <v>439</v>
      </c>
      <c r="C104" s="373" t="s">
        <v>622</v>
      </c>
      <c r="D104" s="373" t="s">
        <v>828</v>
      </c>
      <c r="E104" s="373"/>
      <c r="F104" s="458">
        <v>100</v>
      </c>
    </row>
    <row r="105" spans="1:6" ht="26.25" customHeight="1">
      <c r="A105" s="331" t="s">
        <v>831</v>
      </c>
      <c r="B105" s="395">
        <v>439</v>
      </c>
      <c r="C105" s="373" t="s">
        <v>622</v>
      </c>
      <c r="D105" s="373" t="s">
        <v>829</v>
      </c>
      <c r="E105" s="373"/>
      <c r="F105" s="354">
        <v>100</v>
      </c>
    </row>
    <row r="106" spans="1:6" ht="35.25" customHeight="1">
      <c r="A106" s="267" t="s">
        <v>422</v>
      </c>
      <c r="B106" s="395">
        <v>439</v>
      </c>
      <c r="C106" s="373" t="s">
        <v>622</v>
      </c>
      <c r="D106" s="373" t="s">
        <v>829</v>
      </c>
      <c r="E106" s="373" t="s">
        <v>421</v>
      </c>
      <c r="F106" s="354">
        <v>100</v>
      </c>
    </row>
    <row r="107" spans="1:6" ht="35.25" customHeight="1">
      <c r="A107" s="331" t="s">
        <v>1153</v>
      </c>
      <c r="B107" s="368">
        <v>439</v>
      </c>
      <c r="C107" s="372" t="s">
        <v>622</v>
      </c>
      <c r="D107" s="372" t="s">
        <v>1152</v>
      </c>
      <c r="E107" s="372"/>
      <c r="F107" s="458">
        <f>F108</f>
        <v>500</v>
      </c>
    </row>
    <row r="108" spans="1:6" ht="35.25" customHeight="1">
      <c r="A108" s="267" t="s">
        <v>422</v>
      </c>
      <c r="B108" s="395">
        <v>439</v>
      </c>
      <c r="C108" s="373" t="s">
        <v>622</v>
      </c>
      <c r="D108" s="373" t="s">
        <v>1152</v>
      </c>
      <c r="E108" s="373" t="s">
        <v>421</v>
      </c>
      <c r="F108" s="354">
        <v>500</v>
      </c>
    </row>
    <row r="109" spans="1:6" ht="24" customHeight="1">
      <c r="A109" s="326" t="s">
        <v>259</v>
      </c>
      <c r="B109" s="394">
        <v>460</v>
      </c>
      <c r="C109" s="375"/>
      <c r="D109" s="373"/>
      <c r="E109" s="373"/>
      <c r="F109" s="458">
        <f>SUM(F110,F119,F127,F133,F139)</f>
        <v>47524.9</v>
      </c>
    </row>
    <row r="110" spans="1:6" ht="22.5" customHeight="1">
      <c r="A110" s="264" t="s">
        <v>303</v>
      </c>
      <c r="B110" s="368">
        <v>460</v>
      </c>
      <c r="C110" s="382" t="s">
        <v>304</v>
      </c>
      <c r="D110" s="373"/>
      <c r="E110" s="373"/>
      <c r="F110" s="458">
        <f>SUM(F111)</f>
        <v>7541</v>
      </c>
    </row>
    <row r="111" spans="1:6" s="11" customFormat="1" ht="41.25" customHeight="1">
      <c r="A111" s="322" t="s">
        <v>618</v>
      </c>
      <c r="B111" s="368">
        <v>460</v>
      </c>
      <c r="C111" s="382" t="s">
        <v>599</v>
      </c>
      <c r="D111" s="372"/>
      <c r="E111" s="372"/>
      <c r="F111" s="458">
        <f>F112</f>
        <v>7541</v>
      </c>
    </row>
    <row r="112" spans="1:6" s="11" customFormat="1" ht="30.75" customHeight="1">
      <c r="A112" s="264" t="s">
        <v>539</v>
      </c>
      <c r="B112" s="368">
        <v>460</v>
      </c>
      <c r="C112" s="382" t="s">
        <v>599</v>
      </c>
      <c r="D112" s="372" t="s">
        <v>497</v>
      </c>
      <c r="E112" s="372"/>
      <c r="F112" s="458">
        <f>SUM(F113)</f>
        <v>7541</v>
      </c>
    </row>
    <row r="113" spans="1:7" s="11" customFormat="1" ht="31.5" customHeight="1">
      <c r="A113" s="267" t="s">
        <v>428</v>
      </c>
      <c r="B113" s="395">
        <v>460</v>
      </c>
      <c r="C113" s="375" t="s">
        <v>599</v>
      </c>
      <c r="D113" s="373" t="s">
        <v>522</v>
      </c>
      <c r="E113" s="373"/>
      <c r="F113" s="354">
        <f>SUM(F114,F116)</f>
        <v>7541</v>
      </c>
    </row>
    <row r="114" spans="1:7" ht="29.25" customHeight="1">
      <c r="A114" s="163" t="s">
        <v>424</v>
      </c>
      <c r="B114" s="395">
        <v>460</v>
      </c>
      <c r="C114" s="375" t="s">
        <v>599</v>
      </c>
      <c r="D114" s="373" t="s">
        <v>523</v>
      </c>
      <c r="E114" s="373"/>
      <c r="F114" s="354">
        <f>SUM(F115)</f>
        <v>6811</v>
      </c>
    </row>
    <row r="115" spans="1:7" ht="31.5" customHeight="1">
      <c r="A115" s="163" t="s">
        <v>426</v>
      </c>
      <c r="B115" s="395">
        <v>460</v>
      </c>
      <c r="C115" s="375" t="s">
        <v>599</v>
      </c>
      <c r="D115" s="373" t="s">
        <v>523</v>
      </c>
      <c r="E115" s="373" t="s">
        <v>425</v>
      </c>
      <c r="F115" s="354">
        <v>6811</v>
      </c>
      <c r="G115">
        <v>900</v>
      </c>
    </row>
    <row r="116" spans="1:7" ht="20.25" customHeight="1">
      <c r="A116" s="163" t="s">
        <v>377</v>
      </c>
      <c r="B116" s="395">
        <v>460</v>
      </c>
      <c r="C116" s="375" t="s">
        <v>599</v>
      </c>
      <c r="D116" s="373" t="s">
        <v>524</v>
      </c>
      <c r="E116" s="373"/>
      <c r="F116" s="354">
        <f>F117+F118</f>
        <v>730</v>
      </c>
    </row>
    <row r="117" spans="1:7" ht="32.25" customHeight="1">
      <c r="A117" s="163" t="s">
        <v>422</v>
      </c>
      <c r="B117" s="395">
        <v>460</v>
      </c>
      <c r="C117" s="375" t="s">
        <v>599</v>
      </c>
      <c r="D117" s="373" t="s">
        <v>524</v>
      </c>
      <c r="E117" s="373" t="s">
        <v>421</v>
      </c>
      <c r="F117" s="354">
        <v>720</v>
      </c>
    </row>
    <row r="118" spans="1:7" ht="21" customHeight="1">
      <c r="A118" s="163" t="s">
        <v>53</v>
      </c>
      <c r="B118" s="397">
        <v>460</v>
      </c>
      <c r="C118" s="375" t="s">
        <v>599</v>
      </c>
      <c r="D118" s="373" t="s">
        <v>524</v>
      </c>
      <c r="E118" s="373" t="s">
        <v>438</v>
      </c>
      <c r="F118" s="354">
        <v>10</v>
      </c>
    </row>
    <row r="119" spans="1:7" s="62" customFormat="1" ht="21" customHeight="1">
      <c r="A119" s="325" t="s">
        <v>604</v>
      </c>
      <c r="B119" s="368">
        <v>460</v>
      </c>
      <c r="C119" s="382" t="s">
        <v>605</v>
      </c>
      <c r="D119" s="372"/>
      <c r="E119" s="372"/>
      <c r="F119" s="458">
        <f>SUM(F120)</f>
        <v>2749</v>
      </c>
    </row>
    <row r="120" spans="1:7" s="11" customFormat="1" ht="21" customHeight="1">
      <c r="A120" s="307" t="s">
        <v>24</v>
      </c>
      <c r="B120" s="395">
        <v>460</v>
      </c>
      <c r="C120" s="375" t="s">
        <v>606</v>
      </c>
      <c r="D120" s="373" t="s">
        <v>507</v>
      </c>
      <c r="E120" s="373"/>
      <c r="F120" s="354">
        <f>F121+F124</f>
        <v>2749</v>
      </c>
    </row>
    <row r="121" spans="1:7" s="11" customFormat="1" ht="20.25" customHeight="1">
      <c r="A121" s="307" t="s">
        <v>192</v>
      </c>
      <c r="B121" s="395">
        <v>460</v>
      </c>
      <c r="C121" s="375" t="s">
        <v>606</v>
      </c>
      <c r="D121" s="373" t="s">
        <v>525</v>
      </c>
      <c r="E121" s="373"/>
      <c r="F121" s="354">
        <f>F122</f>
        <v>1549</v>
      </c>
    </row>
    <row r="122" spans="1:7" ht="29.25" customHeight="1">
      <c r="A122" s="307" t="s">
        <v>436</v>
      </c>
      <c r="B122" s="395">
        <v>460</v>
      </c>
      <c r="C122" s="375" t="s">
        <v>606</v>
      </c>
      <c r="D122" s="373" t="s">
        <v>645</v>
      </c>
      <c r="E122" s="373"/>
      <c r="F122" s="354">
        <f>F123</f>
        <v>1549</v>
      </c>
    </row>
    <row r="123" spans="1:7" ht="21" customHeight="1">
      <c r="A123" s="307" t="s">
        <v>208</v>
      </c>
      <c r="B123" s="395">
        <v>460</v>
      </c>
      <c r="C123" s="375" t="s">
        <v>606</v>
      </c>
      <c r="D123" s="373" t="s">
        <v>645</v>
      </c>
      <c r="E123" s="373" t="s">
        <v>209</v>
      </c>
      <c r="F123" s="354">
        <v>1549</v>
      </c>
    </row>
    <row r="124" spans="1:7" ht="21" customHeight="1">
      <c r="A124" s="307" t="s">
        <v>193</v>
      </c>
      <c r="B124" s="395">
        <v>460</v>
      </c>
      <c r="C124" s="375" t="s">
        <v>606</v>
      </c>
      <c r="D124" s="373" t="s">
        <v>646</v>
      </c>
      <c r="E124" s="373"/>
      <c r="F124" s="354">
        <f>F125</f>
        <v>1200</v>
      </c>
    </row>
    <row r="125" spans="1:7" ht="35.25" customHeight="1">
      <c r="A125" s="307" t="s">
        <v>436</v>
      </c>
      <c r="B125" s="395">
        <v>460</v>
      </c>
      <c r="C125" s="375" t="s">
        <v>606</v>
      </c>
      <c r="D125" s="373" t="s">
        <v>647</v>
      </c>
      <c r="E125" s="373"/>
      <c r="F125" s="354">
        <f>F126</f>
        <v>1200</v>
      </c>
    </row>
    <row r="126" spans="1:7" ht="21" customHeight="1">
      <c r="A126" s="307" t="s">
        <v>208</v>
      </c>
      <c r="B126" s="395">
        <v>460</v>
      </c>
      <c r="C126" s="375" t="s">
        <v>606</v>
      </c>
      <c r="D126" s="373" t="s">
        <v>647</v>
      </c>
      <c r="E126" s="373" t="s">
        <v>209</v>
      </c>
      <c r="F126" s="354">
        <v>1200</v>
      </c>
    </row>
    <row r="127" spans="1:7" s="62" customFormat="1" ht="22.5" customHeight="1">
      <c r="A127" s="264" t="s">
        <v>350</v>
      </c>
      <c r="B127" s="368">
        <v>460</v>
      </c>
      <c r="C127" s="382" t="s">
        <v>351</v>
      </c>
      <c r="D127" s="372"/>
      <c r="E127" s="372"/>
      <c r="F127" s="458">
        <f>SUM(F128)</f>
        <v>2700</v>
      </c>
    </row>
    <row r="128" spans="1:7" s="62" customFormat="1" ht="21" customHeight="1">
      <c r="A128" s="264" t="s">
        <v>569</v>
      </c>
      <c r="B128" s="368">
        <v>460</v>
      </c>
      <c r="C128" s="382" t="s">
        <v>625</v>
      </c>
      <c r="D128" s="372"/>
      <c r="E128" s="372"/>
      <c r="F128" s="458">
        <f>SUM(F130)</f>
        <v>2700</v>
      </c>
    </row>
    <row r="129" spans="1:6" ht="21" customHeight="1">
      <c r="A129" s="163" t="s">
        <v>24</v>
      </c>
      <c r="B129" s="395">
        <v>460</v>
      </c>
      <c r="C129" s="375" t="s">
        <v>625</v>
      </c>
      <c r="D129" s="373" t="s">
        <v>507</v>
      </c>
      <c r="E129" s="373"/>
      <c r="F129" s="354">
        <f>F130</f>
        <v>2700</v>
      </c>
    </row>
    <row r="130" spans="1:6" ht="32.25" customHeight="1">
      <c r="A130" s="163" t="s">
        <v>383</v>
      </c>
      <c r="B130" s="395">
        <v>460</v>
      </c>
      <c r="C130" s="375" t="s">
        <v>625</v>
      </c>
      <c r="D130" s="373" t="s">
        <v>667</v>
      </c>
      <c r="E130" s="373"/>
      <c r="F130" s="354">
        <f>SUM(F131)</f>
        <v>2700</v>
      </c>
    </row>
    <row r="131" spans="1:6" ht="21.75" customHeight="1">
      <c r="A131" s="331" t="s">
        <v>434</v>
      </c>
      <c r="B131" s="395">
        <v>460</v>
      </c>
      <c r="C131" s="375" t="s">
        <v>625</v>
      </c>
      <c r="D131" s="373" t="s">
        <v>668</v>
      </c>
      <c r="E131" s="373"/>
      <c r="F131" s="354">
        <f>SUM(F132)</f>
        <v>2700</v>
      </c>
    </row>
    <row r="132" spans="1:6" ht="21.75" customHeight="1">
      <c r="A132" s="163" t="s">
        <v>206</v>
      </c>
      <c r="B132" s="395">
        <v>460</v>
      </c>
      <c r="C132" s="375" t="s">
        <v>625</v>
      </c>
      <c r="D132" s="373" t="s">
        <v>668</v>
      </c>
      <c r="E132" s="373" t="s">
        <v>834</v>
      </c>
      <c r="F132" s="354">
        <v>2700</v>
      </c>
    </row>
    <row r="133" spans="1:6" s="62" customFormat="1" ht="30" customHeight="1">
      <c r="A133" s="264" t="s">
        <v>352</v>
      </c>
      <c r="B133" s="368">
        <v>460</v>
      </c>
      <c r="C133" s="382" t="s">
        <v>623</v>
      </c>
      <c r="D133" s="372"/>
      <c r="E133" s="372"/>
      <c r="F133" s="458">
        <f>SUM(F134)</f>
        <v>0</v>
      </c>
    </row>
    <row r="134" spans="1:6" s="62" customFormat="1" ht="32.25" hidden="1" customHeight="1">
      <c r="A134" s="313" t="s">
        <v>234</v>
      </c>
      <c r="B134" s="368">
        <v>460</v>
      </c>
      <c r="C134" s="382" t="s">
        <v>624</v>
      </c>
      <c r="D134" s="372"/>
      <c r="E134" s="372"/>
      <c r="F134" s="458">
        <f>SUM(F137)</f>
        <v>0</v>
      </c>
    </row>
    <row r="135" spans="1:6" s="92" customFormat="1" ht="26.25" hidden="1" customHeight="1">
      <c r="A135" s="264" t="s">
        <v>24</v>
      </c>
      <c r="B135" s="368">
        <v>460</v>
      </c>
      <c r="C135" s="382" t="s">
        <v>624</v>
      </c>
      <c r="D135" s="372" t="s">
        <v>507</v>
      </c>
      <c r="E135" s="372"/>
      <c r="F135" s="458">
        <f>SUM(F136)</f>
        <v>0</v>
      </c>
    </row>
    <row r="136" spans="1:6" s="92" customFormat="1" ht="23.25" hidden="1" customHeight="1">
      <c r="A136" s="313" t="s">
        <v>561</v>
      </c>
      <c r="B136" s="368">
        <v>460</v>
      </c>
      <c r="C136" s="382" t="s">
        <v>624</v>
      </c>
      <c r="D136" s="372" t="s">
        <v>669</v>
      </c>
      <c r="E136" s="372"/>
      <c r="F136" s="458">
        <f>SUM(F137)</f>
        <v>0</v>
      </c>
    </row>
    <row r="137" spans="1:6" ht="21.75" hidden="1" customHeight="1">
      <c r="A137" s="332" t="s">
        <v>320</v>
      </c>
      <c r="B137" s="395">
        <v>460</v>
      </c>
      <c r="C137" s="375" t="s">
        <v>624</v>
      </c>
      <c r="D137" s="373" t="s">
        <v>670</v>
      </c>
      <c r="E137" s="373"/>
      <c r="F137" s="354">
        <f>SUM(F138)</f>
        <v>0</v>
      </c>
    </row>
    <row r="138" spans="1:6" ht="24" hidden="1" customHeight="1">
      <c r="A138" s="163" t="s">
        <v>561</v>
      </c>
      <c r="B138" s="395">
        <v>460</v>
      </c>
      <c r="C138" s="375" t="s">
        <v>624</v>
      </c>
      <c r="D138" s="373" t="s">
        <v>670</v>
      </c>
      <c r="E138" s="373" t="s">
        <v>204</v>
      </c>
      <c r="F138" s="354">
        <v>0</v>
      </c>
    </row>
    <row r="139" spans="1:6" s="62" customFormat="1" ht="42.75" customHeight="1">
      <c r="A139" s="325" t="s">
        <v>354</v>
      </c>
      <c r="B139" s="368">
        <v>460</v>
      </c>
      <c r="C139" s="382" t="s">
        <v>353</v>
      </c>
      <c r="D139" s="372"/>
      <c r="E139" s="372"/>
      <c r="F139" s="458">
        <f>SUM(F141)+F152</f>
        <v>34534.9</v>
      </c>
    </row>
    <row r="140" spans="1:6" s="62" customFormat="1" ht="42.75" customHeight="1">
      <c r="A140" s="333" t="s">
        <v>550</v>
      </c>
      <c r="B140" s="368">
        <v>460</v>
      </c>
      <c r="C140" s="382" t="s">
        <v>235</v>
      </c>
      <c r="D140" s="372"/>
      <c r="E140" s="372"/>
      <c r="F140" s="458">
        <f>F141</f>
        <v>34534.9</v>
      </c>
    </row>
    <row r="141" spans="1:6" s="62" customFormat="1" ht="24" customHeight="1">
      <c r="A141" s="264" t="s">
        <v>24</v>
      </c>
      <c r="B141" s="368">
        <v>460</v>
      </c>
      <c r="C141" s="382" t="s">
        <v>235</v>
      </c>
      <c r="D141" s="372" t="s">
        <v>507</v>
      </c>
      <c r="E141" s="372"/>
      <c r="F141" s="458">
        <f>SUM(F142,F147)</f>
        <v>34534.9</v>
      </c>
    </row>
    <row r="142" spans="1:6" s="62" customFormat="1" ht="24" customHeight="1">
      <c r="A142" s="325" t="s">
        <v>192</v>
      </c>
      <c r="B142" s="368">
        <v>460</v>
      </c>
      <c r="C142" s="382" t="s">
        <v>235</v>
      </c>
      <c r="D142" s="372" t="s">
        <v>525</v>
      </c>
      <c r="E142" s="372"/>
      <c r="F142" s="458">
        <f>SUM(F143,F145)</f>
        <v>23910.9</v>
      </c>
    </row>
    <row r="143" spans="1:6" ht="42.75" customHeight="1">
      <c r="A143" s="334" t="s">
        <v>195</v>
      </c>
      <c r="B143" s="395">
        <v>460</v>
      </c>
      <c r="C143" s="375" t="s">
        <v>235</v>
      </c>
      <c r="D143" s="373" t="s">
        <v>756</v>
      </c>
      <c r="E143" s="373"/>
      <c r="F143" s="354">
        <f>F144</f>
        <v>2043.9</v>
      </c>
    </row>
    <row r="144" spans="1:6" ht="21" customHeight="1">
      <c r="A144" s="334" t="s">
        <v>610</v>
      </c>
      <c r="B144" s="395">
        <v>460</v>
      </c>
      <c r="C144" s="375" t="s">
        <v>235</v>
      </c>
      <c r="D144" s="373" t="s">
        <v>756</v>
      </c>
      <c r="E144" s="373" t="s">
        <v>609</v>
      </c>
      <c r="F144" s="463">
        <v>2043.9</v>
      </c>
    </row>
    <row r="145" spans="1:7" s="47" customFormat="1" ht="40.5" customHeight="1">
      <c r="A145" s="335" t="s">
        <v>1134</v>
      </c>
      <c r="B145" s="395">
        <v>460</v>
      </c>
      <c r="C145" s="401" t="s">
        <v>235</v>
      </c>
      <c r="D145" s="376" t="s">
        <v>671</v>
      </c>
      <c r="E145" s="376"/>
      <c r="F145" s="354">
        <f>SUM(F146)</f>
        <v>21867</v>
      </c>
    </row>
    <row r="146" spans="1:7" s="47" customFormat="1" ht="24.75" customHeight="1">
      <c r="A146" s="334" t="s">
        <v>610</v>
      </c>
      <c r="B146" s="395">
        <v>460</v>
      </c>
      <c r="C146" s="401" t="s">
        <v>235</v>
      </c>
      <c r="D146" s="376" t="s">
        <v>671</v>
      </c>
      <c r="E146" s="376" t="s">
        <v>609</v>
      </c>
      <c r="F146" s="463">
        <v>21867</v>
      </c>
    </row>
    <row r="147" spans="1:7" s="47" customFormat="1" ht="24.75" customHeight="1">
      <c r="A147" s="325" t="s">
        <v>198</v>
      </c>
      <c r="B147" s="368">
        <v>460</v>
      </c>
      <c r="C147" s="382" t="s">
        <v>235</v>
      </c>
      <c r="D147" s="372" t="s">
        <v>646</v>
      </c>
      <c r="E147" s="372"/>
      <c r="F147" s="458">
        <f>SUM(F148,F150)</f>
        <v>10624</v>
      </c>
    </row>
    <row r="148" spans="1:7" s="47" customFormat="1" ht="46.5" customHeight="1">
      <c r="A148" s="334" t="s">
        <v>194</v>
      </c>
      <c r="B148" s="395">
        <v>460</v>
      </c>
      <c r="C148" s="375" t="s">
        <v>235</v>
      </c>
      <c r="D148" s="373" t="s">
        <v>757</v>
      </c>
      <c r="E148" s="373"/>
      <c r="F148" s="354">
        <f>F149</f>
        <v>2491</v>
      </c>
    </row>
    <row r="149" spans="1:7" s="47" customFormat="1" ht="24.75" customHeight="1">
      <c r="A149" s="334" t="s">
        <v>610</v>
      </c>
      <c r="B149" s="395">
        <v>460</v>
      </c>
      <c r="C149" s="375" t="s">
        <v>235</v>
      </c>
      <c r="D149" s="373" t="s">
        <v>757</v>
      </c>
      <c r="E149" s="373" t="s">
        <v>609</v>
      </c>
      <c r="F149" s="354">
        <v>2491</v>
      </c>
    </row>
    <row r="150" spans="1:7" s="47" customFormat="1" ht="39.75" customHeight="1">
      <c r="A150" s="335" t="s">
        <v>1135</v>
      </c>
      <c r="B150" s="395">
        <v>460</v>
      </c>
      <c r="C150" s="401" t="s">
        <v>235</v>
      </c>
      <c r="D150" s="376" t="s">
        <v>674</v>
      </c>
      <c r="E150" s="376"/>
      <c r="F150" s="354">
        <f>SUM(F151)</f>
        <v>8133</v>
      </c>
    </row>
    <row r="151" spans="1:7" s="47" customFormat="1" ht="24.75" customHeight="1">
      <c r="A151" s="334" t="s">
        <v>610</v>
      </c>
      <c r="B151" s="395">
        <v>460</v>
      </c>
      <c r="C151" s="401" t="s">
        <v>235</v>
      </c>
      <c r="D151" s="376" t="s">
        <v>672</v>
      </c>
      <c r="E151" s="376" t="s">
        <v>609</v>
      </c>
      <c r="F151" s="463">
        <v>8133</v>
      </c>
    </row>
    <row r="152" spans="1:7" s="47" customFormat="1" ht="24.75" hidden="1" customHeight="1">
      <c r="A152" s="336" t="s">
        <v>1225</v>
      </c>
      <c r="B152" s="368">
        <v>460</v>
      </c>
      <c r="C152" s="402">
        <v>1403</v>
      </c>
      <c r="D152" s="378"/>
      <c r="E152" s="378"/>
      <c r="F152" s="464">
        <v>0</v>
      </c>
    </row>
    <row r="153" spans="1:7" s="47" customFormat="1" ht="21" hidden="1" customHeight="1">
      <c r="A153" s="337" t="s">
        <v>1226</v>
      </c>
      <c r="B153" s="395">
        <v>460</v>
      </c>
      <c r="C153" s="376" t="s">
        <v>1224</v>
      </c>
      <c r="D153" s="376" t="s">
        <v>1221</v>
      </c>
      <c r="E153" s="376"/>
      <c r="F153" s="463">
        <v>0</v>
      </c>
      <c r="G153" s="47">
        <v>1463</v>
      </c>
    </row>
    <row r="154" spans="1:7" s="9" customFormat="1" ht="36.75" customHeight="1">
      <c r="A154" s="321" t="s">
        <v>406</v>
      </c>
      <c r="B154" s="394">
        <v>461</v>
      </c>
      <c r="C154" s="375"/>
      <c r="D154" s="376"/>
      <c r="E154" s="376"/>
      <c r="F154" s="464">
        <f>SUM(F155)</f>
        <v>7605</v>
      </c>
    </row>
    <row r="155" spans="1:7" s="9" customFormat="1" ht="31.5" customHeight="1">
      <c r="A155" s="264" t="s">
        <v>345</v>
      </c>
      <c r="B155" s="394">
        <v>461</v>
      </c>
      <c r="C155" s="403" t="s">
        <v>346</v>
      </c>
      <c r="D155" s="376"/>
      <c r="E155" s="376"/>
      <c r="F155" s="464">
        <f>SUM(F156,F164)</f>
        <v>7605</v>
      </c>
    </row>
    <row r="156" spans="1:7" s="9" customFormat="1" ht="23.25" customHeight="1">
      <c r="A156" s="264" t="s">
        <v>542</v>
      </c>
      <c r="B156" s="394">
        <v>461</v>
      </c>
      <c r="C156" s="382" t="s">
        <v>628</v>
      </c>
      <c r="D156" s="372"/>
      <c r="E156" s="378"/>
      <c r="F156" s="464">
        <f>SUM(F157)</f>
        <v>5605</v>
      </c>
    </row>
    <row r="157" spans="1:7" ht="20.25" customHeight="1">
      <c r="A157" s="264" t="s">
        <v>539</v>
      </c>
      <c r="B157" s="394">
        <v>461</v>
      </c>
      <c r="C157" s="382" t="s">
        <v>628</v>
      </c>
      <c r="D157" s="372" t="s">
        <v>497</v>
      </c>
      <c r="E157" s="372"/>
      <c r="F157" s="458">
        <f>SUM(F158)</f>
        <v>5605</v>
      </c>
    </row>
    <row r="158" spans="1:7" ht="47.25" customHeight="1">
      <c r="A158" s="163" t="s">
        <v>309</v>
      </c>
      <c r="B158" s="397">
        <v>461</v>
      </c>
      <c r="C158" s="375" t="s">
        <v>628</v>
      </c>
      <c r="D158" s="373" t="s">
        <v>526</v>
      </c>
      <c r="E158" s="373"/>
      <c r="F158" s="354">
        <f>SUM(F159,F161)</f>
        <v>5605</v>
      </c>
    </row>
    <row r="159" spans="1:7" ht="30" customHeight="1">
      <c r="A159" s="163" t="s">
        <v>424</v>
      </c>
      <c r="B159" s="397">
        <v>461</v>
      </c>
      <c r="C159" s="375" t="s">
        <v>628</v>
      </c>
      <c r="D159" s="373" t="s">
        <v>527</v>
      </c>
      <c r="E159" s="373"/>
      <c r="F159" s="354">
        <f>SUM(F160)</f>
        <v>4825</v>
      </c>
    </row>
    <row r="160" spans="1:7" ht="31.5" customHeight="1">
      <c r="A160" s="163" t="s">
        <v>426</v>
      </c>
      <c r="B160" s="397">
        <v>461</v>
      </c>
      <c r="C160" s="375" t="s">
        <v>628</v>
      </c>
      <c r="D160" s="373" t="s">
        <v>527</v>
      </c>
      <c r="E160" s="373" t="s">
        <v>425</v>
      </c>
      <c r="F160" s="354">
        <v>4825</v>
      </c>
      <c r="G160">
        <v>808</v>
      </c>
    </row>
    <row r="161" spans="1:7" ht="27" customHeight="1">
      <c r="A161" s="163" t="s">
        <v>427</v>
      </c>
      <c r="B161" s="397">
        <v>461</v>
      </c>
      <c r="C161" s="375" t="s">
        <v>628</v>
      </c>
      <c r="D161" s="373" t="s">
        <v>528</v>
      </c>
      <c r="E161" s="373"/>
      <c r="F161" s="354">
        <f>SUM(F162:F163)</f>
        <v>780</v>
      </c>
    </row>
    <row r="162" spans="1:7" ht="33" customHeight="1">
      <c r="A162" s="163" t="s">
        <v>422</v>
      </c>
      <c r="B162" s="397">
        <v>461</v>
      </c>
      <c r="C162" s="375" t="s">
        <v>628</v>
      </c>
      <c r="D162" s="373" t="s">
        <v>528</v>
      </c>
      <c r="E162" s="373" t="s">
        <v>421</v>
      </c>
      <c r="F162" s="354">
        <v>740</v>
      </c>
    </row>
    <row r="163" spans="1:7" ht="22.5" customHeight="1">
      <c r="A163" s="163" t="s">
        <v>53</v>
      </c>
      <c r="B163" s="397">
        <v>461</v>
      </c>
      <c r="C163" s="375" t="s">
        <v>628</v>
      </c>
      <c r="D163" s="373" t="s">
        <v>528</v>
      </c>
      <c r="E163" s="373" t="s">
        <v>438</v>
      </c>
      <c r="F163" s="354">
        <v>40</v>
      </c>
    </row>
    <row r="164" spans="1:7" ht="33" customHeight="1">
      <c r="A164" s="326" t="s">
        <v>140</v>
      </c>
      <c r="B164" s="398">
        <v>461</v>
      </c>
      <c r="C164" s="399" t="s">
        <v>602</v>
      </c>
      <c r="D164" s="373"/>
      <c r="E164" s="373"/>
      <c r="F164" s="458">
        <f>F165</f>
        <v>2000</v>
      </c>
    </row>
    <row r="165" spans="1:7" s="45" customFormat="1" ht="45.75" customHeight="1">
      <c r="A165" s="328" t="s">
        <v>1256</v>
      </c>
      <c r="B165" s="394">
        <v>461</v>
      </c>
      <c r="C165" s="382" t="s">
        <v>602</v>
      </c>
      <c r="D165" s="372" t="s">
        <v>529</v>
      </c>
      <c r="E165" s="372"/>
      <c r="F165" s="458">
        <f>SUM(F166)</f>
        <v>2000</v>
      </c>
    </row>
    <row r="166" spans="1:7" s="45" customFormat="1" ht="33.75" customHeight="1">
      <c r="A166" s="163" t="s">
        <v>686</v>
      </c>
      <c r="B166" s="397">
        <v>461</v>
      </c>
      <c r="C166" s="375" t="s">
        <v>602</v>
      </c>
      <c r="D166" s="373" t="s">
        <v>703</v>
      </c>
      <c r="E166" s="373"/>
      <c r="F166" s="354">
        <f>SUM(F167)</f>
        <v>2000</v>
      </c>
    </row>
    <row r="167" spans="1:7" s="10" customFormat="1" ht="27.75" customHeight="1">
      <c r="A167" s="267" t="s">
        <v>461</v>
      </c>
      <c r="B167" s="397">
        <v>461</v>
      </c>
      <c r="C167" s="375" t="s">
        <v>602</v>
      </c>
      <c r="D167" s="373" t="s">
        <v>704</v>
      </c>
      <c r="E167" s="373"/>
      <c r="F167" s="354">
        <f>SUM(F168)</f>
        <v>2000</v>
      </c>
    </row>
    <row r="168" spans="1:7" s="10" customFormat="1" ht="36.75" customHeight="1">
      <c r="A168" s="267" t="s">
        <v>422</v>
      </c>
      <c r="B168" s="397">
        <v>461</v>
      </c>
      <c r="C168" s="375" t="s">
        <v>602</v>
      </c>
      <c r="D168" s="373" t="s">
        <v>704</v>
      </c>
      <c r="E168" s="373" t="s">
        <v>421</v>
      </c>
      <c r="F168" s="354">
        <v>2000</v>
      </c>
    </row>
    <row r="169" spans="1:7" s="10" customFormat="1" ht="33" customHeight="1">
      <c r="A169" s="264" t="s">
        <v>460</v>
      </c>
      <c r="B169" s="368">
        <v>463</v>
      </c>
      <c r="C169" s="375"/>
      <c r="D169" s="373"/>
      <c r="E169" s="373"/>
      <c r="F169" s="458">
        <f>F170</f>
        <v>5996</v>
      </c>
    </row>
    <row r="170" spans="1:7" ht="32.25" customHeight="1">
      <c r="A170" s="325" t="s">
        <v>343</v>
      </c>
      <c r="B170" s="368">
        <v>463</v>
      </c>
      <c r="C170" s="382" t="s">
        <v>344</v>
      </c>
      <c r="D170" s="372"/>
      <c r="E170" s="372"/>
      <c r="F170" s="458">
        <f>F171</f>
        <v>5996</v>
      </c>
    </row>
    <row r="171" spans="1:7" s="62" customFormat="1" ht="43.5" customHeight="1">
      <c r="A171" s="325" t="s">
        <v>318</v>
      </c>
      <c r="B171" s="368">
        <v>463</v>
      </c>
      <c r="C171" s="382" t="s">
        <v>423</v>
      </c>
      <c r="D171" s="372"/>
      <c r="E171" s="372"/>
      <c r="F171" s="458">
        <f>F172</f>
        <v>5996</v>
      </c>
    </row>
    <row r="172" spans="1:7" s="9" customFormat="1" ht="39.75" customHeight="1">
      <c r="A172" s="325" t="s">
        <v>1241</v>
      </c>
      <c r="B172" s="368">
        <v>463</v>
      </c>
      <c r="C172" s="372" t="s">
        <v>423</v>
      </c>
      <c r="D172" s="372" t="s">
        <v>530</v>
      </c>
      <c r="E172" s="373"/>
      <c r="F172" s="354">
        <f>SUM(F174)</f>
        <v>5996</v>
      </c>
    </row>
    <row r="173" spans="1:7" s="9" customFormat="1" ht="39.75" customHeight="1">
      <c r="A173" s="327" t="s">
        <v>684</v>
      </c>
      <c r="B173" s="395">
        <v>463</v>
      </c>
      <c r="C173" s="373" t="s">
        <v>423</v>
      </c>
      <c r="D173" s="373" t="s">
        <v>691</v>
      </c>
      <c r="E173" s="373"/>
      <c r="F173" s="354">
        <f>SUM(F174)</f>
        <v>5996</v>
      </c>
    </row>
    <row r="174" spans="1:7" ht="35.25" customHeight="1">
      <c r="A174" s="329" t="s">
        <v>382</v>
      </c>
      <c r="B174" s="395">
        <v>463</v>
      </c>
      <c r="C174" s="373" t="s">
        <v>423</v>
      </c>
      <c r="D174" s="373" t="s">
        <v>692</v>
      </c>
      <c r="E174" s="373"/>
      <c r="F174" s="354">
        <f>SUM(F175,F176,F177)</f>
        <v>5996</v>
      </c>
    </row>
    <row r="175" spans="1:7" ht="29.25" customHeight="1">
      <c r="A175" s="163" t="s">
        <v>314</v>
      </c>
      <c r="B175" s="395">
        <v>463</v>
      </c>
      <c r="C175" s="373" t="s">
        <v>423</v>
      </c>
      <c r="D175" s="373" t="s">
        <v>692</v>
      </c>
      <c r="E175" s="373" t="s">
        <v>311</v>
      </c>
      <c r="F175" s="354">
        <v>4588</v>
      </c>
    </row>
    <row r="176" spans="1:7" s="9" customFormat="1" ht="39" customHeight="1">
      <c r="A176" s="163" t="s">
        <v>422</v>
      </c>
      <c r="B176" s="395">
        <v>463</v>
      </c>
      <c r="C176" s="376" t="s">
        <v>423</v>
      </c>
      <c r="D176" s="373" t="s">
        <v>692</v>
      </c>
      <c r="E176" s="376" t="s">
        <v>421</v>
      </c>
      <c r="F176" s="463">
        <v>1388</v>
      </c>
      <c r="G176" s="9">
        <v>280</v>
      </c>
    </row>
    <row r="177" spans="1:7" s="9" customFormat="1" ht="24" customHeight="1">
      <c r="A177" s="163" t="s">
        <v>53</v>
      </c>
      <c r="B177" s="397">
        <v>463</v>
      </c>
      <c r="C177" s="376" t="s">
        <v>423</v>
      </c>
      <c r="D177" s="373" t="s">
        <v>692</v>
      </c>
      <c r="E177" s="373" t="s">
        <v>438</v>
      </c>
      <c r="F177" s="463">
        <v>20</v>
      </c>
    </row>
    <row r="178" spans="1:7" s="9" customFormat="1" ht="30.75" customHeight="1">
      <c r="A178" s="338" t="s">
        <v>912</v>
      </c>
      <c r="B178" s="404">
        <v>464</v>
      </c>
      <c r="C178" s="405"/>
      <c r="D178" s="373"/>
      <c r="E178" s="376"/>
      <c r="F178" s="464">
        <f>F183+F193+F179</f>
        <v>25983.1</v>
      </c>
    </row>
    <row r="179" spans="1:7" s="9" customFormat="1" ht="39" hidden="1" customHeight="1">
      <c r="A179" s="264" t="s">
        <v>180</v>
      </c>
      <c r="B179" s="404">
        <v>464</v>
      </c>
      <c r="C179" s="372" t="s">
        <v>179</v>
      </c>
      <c r="D179" s="373"/>
      <c r="E179" s="376"/>
      <c r="F179" s="464">
        <f>F180</f>
        <v>0</v>
      </c>
    </row>
    <row r="180" spans="1:7" s="9" customFormat="1" ht="48.75" hidden="1" customHeight="1">
      <c r="A180" s="339" t="s">
        <v>851</v>
      </c>
      <c r="B180" s="404">
        <v>464</v>
      </c>
      <c r="C180" s="372" t="s">
        <v>179</v>
      </c>
      <c r="D180" s="386" t="s">
        <v>914</v>
      </c>
      <c r="E180" s="376"/>
      <c r="F180" s="464">
        <f>F181</f>
        <v>0</v>
      </c>
    </row>
    <row r="181" spans="1:7" s="9" customFormat="1" ht="39" hidden="1" customHeight="1">
      <c r="A181" s="340" t="s">
        <v>913</v>
      </c>
      <c r="B181" s="406">
        <v>464</v>
      </c>
      <c r="C181" s="373" t="s">
        <v>179</v>
      </c>
      <c r="D181" s="386" t="s">
        <v>914</v>
      </c>
      <c r="E181" s="386"/>
      <c r="F181" s="473">
        <f>F182</f>
        <v>0</v>
      </c>
    </row>
    <row r="182" spans="1:7" s="9" customFormat="1" ht="39" hidden="1" customHeight="1">
      <c r="A182" s="341" t="s">
        <v>422</v>
      </c>
      <c r="B182" s="406">
        <v>464</v>
      </c>
      <c r="C182" s="373" t="s">
        <v>179</v>
      </c>
      <c r="D182" s="386" t="s">
        <v>914</v>
      </c>
      <c r="E182" s="386" t="s">
        <v>421</v>
      </c>
      <c r="F182" s="473">
        <v>0</v>
      </c>
    </row>
    <row r="183" spans="1:7" s="9" customFormat="1" ht="27" customHeight="1">
      <c r="A183" s="339" t="s">
        <v>564</v>
      </c>
      <c r="B183" s="404">
        <v>464</v>
      </c>
      <c r="C183" s="407" t="s">
        <v>631</v>
      </c>
      <c r="D183" s="407"/>
      <c r="E183" s="386"/>
      <c r="F183" s="474">
        <f>F184</f>
        <v>11815</v>
      </c>
    </row>
    <row r="184" spans="1:7" s="9" customFormat="1" ht="43.5" customHeight="1">
      <c r="A184" s="339" t="s">
        <v>1253</v>
      </c>
      <c r="B184" s="404">
        <v>464</v>
      </c>
      <c r="C184" s="407" t="s">
        <v>631</v>
      </c>
      <c r="D184" s="386"/>
      <c r="E184" s="386"/>
      <c r="F184" s="474">
        <f>F185</f>
        <v>11815</v>
      </c>
    </row>
    <row r="185" spans="1:7" s="9" customFormat="1" ht="39" customHeight="1">
      <c r="A185" s="340" t="s">
        <v>852</v>
      </c>
      <c r="B185" s="406">
        <v>464</v>
      </c>
      <c r="C185" s="408" t="s">
        <v>251</v>
      </c>
      <c r="D185" s="386" t="s">
        <v>710</v>
      </c>
      <c r="E185" s="386"/>
      <c r="F185" s="473">
        <f>F186+F189</f>
        <v>11815</v>
      </c>
    </row>
    <row r="186" spans="1:7" s="9" customFormat="1" ht="24" customHeight="1">
      <c r="A186" s="342" t="s">
        <v>853</v>
      </c>
      <c r="B186" s="406">
        <v>464</v>
      </c>
      <c r="C186" s="408" t="s">
        <v>251</v>
      </c>
      <c r="D186" s="386" t="s">
        <v>711</v>
      </c>
      <c r="E186" s="386"/>
      <c r="F186" s="473">
        <f>F187+F188</f>
        <v>11315</v>
      </c>
    </row>
    <row r="187" spans="1:7" s="9" customFormat="1" ht="39" customHeight="1">
      <c r="A187" s="341" t="s">
        <v>422</v>
      </c>
      <c r="B187" s="406">
        <v>464</v>
      </c>
      <c r="C187" s="408" t="s">
        <v>251</v>
      </c>
      <c r="D187" s="386" t="s">
        <v>711</v>
      </c>
      <c r="E187" s="386" t="s">
        <v>421</v>
      </c>
      <c r="F187" s="473">
        <v>10815</v>
      </c>
    </row>
    <row r="188" spans="1:7" s="9" customFormat="1" ht="29.25" customHeight="1">
      <c r="A188" s="267" t="s">
        <v>422</v>
      </c>
      <c r="B188" s="397">
        <v>466</v>
      </c>
      <c r="C188" s="388" t="s">
        <v>251</v>
      </c>
      <c r="D188" s="373" t="s">
        <v>711</v>
      </c>
      <c r="E188" s="386" t="s">
        <v>1006</v>
      </c>
      <c r="F188" s="473">
        <v>500</v>
      </c>
    </row>
    <row r="189" spans="1:7" ht="24.75" customHeight="1">
      <c r="A189" s="267" t="s">
        <v>461</v>
      </c>
      <c r="B189" s="406">
        <v>464</v>
      </c>
      <c r="C189" s="388" t="s">
        <v>251</v>
      </c>
      <c r="D189" s="373" t="s">
        <v>857</v>
      </c>
      <c r="E189" s="373"/>
      <c r="F189" s="354">
        <f>F190</f>
        <v>500</v>
      </c>
    </row>
    <row r="190" spans="1:7" ht="36" customHeight="1">
      <c r="A190" s="267" t="s">
        <v>422</v>
      </c>
      <c r="B190" s="406">
        <v>464</v>
      </c>
      <c r="C190" s="388" t="s">
        <v>251</v>
      </c>
      <c r="D190" s="373" t="s">
        <v>857</v>
      </c>
      <c r="E190" s="373" t="s">
        <v>421</v>
      </c>
      <c r="F190" s="354">
        <v>500</v>
      </c>
      <c r="G190">
        <v>1000</v>
      </c>
    </row>
    <row r="191" spans="1:7" s="9" customFormat="1" ht="21.75" customHeight="1">
      <c r="A191" s="343" t="s">
        <v>1017</v>
      </c>
      <c r="B191" s="404">
        <v>464</v>
      </c>
      <c r="C191" s="369" t="s">
        <v>1004</v>
      </c>
      <c r="D191" s="386"/>
      <c r="E191" s="386"/>
      <c r="F191" s="474">
        <f>F193</f>
        <v>14168.1</v>
      </c>
    </row>
    <row r="192" spans="1:7" s="9" customFormat="1" ht="30.75" customHeight="1">
      <c r="A192" s="264" t="s">
        <v>1260</v>
      </c>
      <c r="B192" s="406">
        <v>464</v>
      </c>
      <c r="C192" s="388" t="s">
        <v>1004</v>
      </c>
      <c r="D192" s="373" t="s">
        <v>1015</v>
      </c>
      <c r="E192" s="373"/>
      <c r="F192" s="473">
        <f>F193</f>
        <v>14168.1</v>
      </c>
    </row>
    <row r="193" spans="1:6" s="9" customFormat="1" ht="39" customHeight="1">
      <c r="A193" s="264" t="s">
        <v>1003</v>
      </c>
      <c r="B193" s="406">
        <v>464</v>
      </c>
      <c r="C193" s="388" t="s">
        <v>1004</v>
      </c>
      <c r="D193" s="373" t="s">
        <v>1005</v>
      </c>
      <c r="E193" s="373"/>
      <c r="F193" s="473">
        <f>F194+F195</f>
        <v>14168.1</v>
      </c>
    </row>
    <row r="194" spans="1:6" s="9" customFormat="1" ht="39" customHeight="1">
      <c r="A194" s="163" t="s">
        <v>1261</v>
      </c>
      <c r="B194" s="406">
        <v>464</v>
      </c>
      <c r="C194" s="388" t="s">
        <v>1004</v>
      </c>
      <c r="D194" s="373" t="s">
        <v>1005</v>
      </c>
      <c r="E194" s="373" t="s">
        <v>421</v>
      </c>
      <c r="F194" s="473">
        <v>2210</v>
      </c>
    </row>
    <row r="195" spans="1:6" s="9" customFormat="1" ht="21.75" customHeight="1">
      <c r="A195" s="163" t="s">
        <v>1198</v>
      </c>
      <c r="B195" s="406">
        <v>464</v>
      </c>
      <c r="C195" s="388" t="s">
        <v>1004</v>
      </c>
      <c r="D195" s="373" t="s">
        <v>1005</v>
      </c>
      <c r="E195" s="373" t="s">
        <v>421</v>
      </c>
      <c r="F195" s="473">
        <v>11958.1</v>
      </c>
    </row>
    <row r="196" spans="1:6" ht="35.25" customHeight="1">
      <c r="A196" s="321" t="s">
        <v>626</v>
      </c>
      <c r="B196" s="394">
        <v>466</v>
      </c>
      <c r="C196" s="375"/>
      <c r="D196" s="373"/>
      <c r="E196" s="373"/>
      <c r="F196" s="458">
        <f>F197+F213+F243+F246+F253+F265+F210+F249</f>
        <v>90532.5</v>
      </c>
    </row>
    <row r="197" spans="1:6" ht="27.75" customHeight="1">
      <c r="A197" s="264" t="s">
        <v>270</v>
      </c>
      <c r="B197" s="394">
        <v>466</v>
      </c>
      <c r="C197" s="382" t="s">
        <v>271</v>
      </c>
      <c r="D197" s="372"/>
      <c r="E197" s="372"/>
      <c r="F197" s="458">
        <f>SUM(F198)+F205</f>
        <v>65025.8</v>
      </c>
    </row>
    <row r="198" spans="1:6" ht="33" customHeight="1">
      <c r="A198" s="264" t="s">
        <v>1242</v>
      </c>
      <c r="B198" s="394">
        <v>466</v>
      </c>
      <c r="C198" s="382" t="s">
        <v>271</v>
      </c>
      <c r="D198" s="372" t="s">
        <v>531</v>
      </c>
      <c r="E198" s="372"/>
      <c r="F198" s="458">
        <f>SUM(F200,F202,F204)</f>
        <v>65025.8</v>
      </c>
    </row>
    <row r="199" spans="1:6" ht="31.5" customHeight="1">
      <c r="A199" s="327" t="s">
        <v>875</v>
      </c>
      <c r="B199" s="397">
        <v>466</v>
      </c>
      <c r="C199" s="375" t="s">
        <v>271</v>
      </c>
      <c r="D199" s="373" t="s">
        <v>701</v>
      </c>
      <c r="E199" s="372"/>
      <c r="F199" s="458">
        <f>SUM(F200,F202)</f>
        <v>19598</v>
      </c>
    </row>
    <row r="200" spans="1:6" ht="30.75" customHeight="1">
      <c r="A200" s="330" t="s">
        <v>700</v>
      </c>
      <c r="B200" s="397">
        <v>466</v>
      </c>
      <c r="C200" s="375" t="s">
        <v>271</v>
      </c>
      <c r="D200" s="373" t="s">
        <v>702</v>
      </c>
      <c r="E200" s="373"/>
      <c r="F200" s="354">
        <f>SUM(F201)</f>
        <v>17098</v>
      </c>
    </row>
    <row r="201" spans="1:6" ht="32.25" customHeight="1">
      <c r="A201" s="163" t="s">
        <v>422</v>
      </c>
      <c r="B201" s="397">
        <v>466</v>
      </c>
      <c r="C201" s="375" t="s">
        <v>271</v>
      </c>
      <c r="D201" s="373" t="s">
        <v>702</v>
      </c>
      <c r="E201" s="373" t="s">
        <v>421</v>
      </c>
      <c r="F201" s="354">
        <v>17098</v>
      </c>
    </row>
    <row r="202" spans="1:6" ht="32.25" customHeight="1">
      <c r="A202" s="163" t="s">
        <v>23</v>
      </c>
      <c r="B202" s="397">
        <v>466</v>
      </c>
      <c r="C202" s="375" t="s">
        <v>271</v>
      </c>
      <c r="D202" s="373" t="s">
        <v>751</v>
      </c>
      <c r="E202" s="373"/>
      <c r="F202" s="354">
        <f>F203</f>
        <v>2500</v>
      </c>
    </row>
    <row r="203" spans="1:6" ht="32.25" customHeight="1">
      <c r="A203" s="163" t="s">
        <v>422</v>
      </c>
      <c r="B203" s="397">
        <v>466</v>
      </c>
      <c r="C203" s="375" t="s">
        <v>271</v>
      </c>
      <c r="D203" s="373" t="s">
        <v>751</v>
      </c>
      <c r="E203" s="373" t="s">
        <v>421</v>
      </c>
      <c r="F203" s="354">
        <v>2500</v>
      </c>
    </row>
    <row r="204" spans="1:6" ht="45.75" customHeight="1">
      <c r="A204" s="163" t="s">
        <v>1011</v>
      </c>
      <c r="B204" s="397">
        <v>466</v>
      </c>
      <c r="C204" s="375" t="s">
        <v>271</v>
      </c>
      <c r="D204" s="373" t="s">
        <v>1012</v>
      </c>
      <c r="E204" s="373" t="s">
        <v>421</v>
      </c>
      <c r="F204" s="354">
        <v>45427.8</v>
      </c>
    </row>
    <row r="205" spans="1:6" ht="39" hidden="1" customHeight="1">
      <c r="A205" s="264" t="s">
        <v>1170</v>
      </c>
      <c r="B205" s="394">
        <v>466</v>
      </c>
      <c r="C205" s="382" t="s">
        <v>271</v>
      </c>
      <c r="D205" s="372" t="s">
        <v>1172</v>
      </c>
      <c r="E205" s="372"/>
      <c r="F205" s="458">
        <f>F207</f>
        <v>0</v>
      </c>
    </row>
    <row r="206" spans="1:6" ht="35.25" hidden="1" customHeight="1">
      <c r="A206" s="264" t="s">
        <v>1215</v>
      </c>
      <c r="B206" s="397">
        <v>466</v>
      </c>
      <c r="C206" s="375" t="s">
        <v>271</v>
      </c>
      <c r="D206" s="373" t="s">
        <v>1172</v>
      </c>
      <c r="E206" s="372"/>
      <c r="F206" s="458">
        <f>F207</f>
        <v>0</v>
      </c>
    </row>
    <row r="207" spans="1:6" ht="39" hidden="1" customHeight="1">
      <c r="A207" s="163" t="s">
        <v>1171</v>
      </c>
      <c r="B207" s="397">
        <v>466</v>
      </c>
      <c r="C207" s="375" t="s">
        <v>271</v>
      </c>
      <c r="D207" s="373" t="s">
        <v>1173</v>
      </c>
      <c r="E207" s="373"/>
      <c r="F207" s="354">
        <f>F208</f>
        <v>0</v>
      </c>
    </row>
    <row r="208" spans="1:6" ht="45.75" hidden="1" customHeight="1">
      <c r="A208" s="163" t="s">
        <v>422</v>
      </c>
      <c r="B208" s="397">
        <v>466</v>
      </c>
      <c r="C208" s="375" t="s">
        <v>271</v>
      </c>
      <c r="D208" s="373" t="s">
        <v>1173</v>
      </c>
      <c r="E208" s="373" t="s">
        <v>421</v>
      </c>
      <c r="F208" s="354">
        <v>0</v>
      </c>
    </row>
    <row r="209" spans="1:6" ht="45.75" customHeight="1">
      <c r="A209" s="328" t="s">
        <v>1256</v>
      </c>
      <c r="B209" s="394">
        <v>466</v>
      </c>
      <c r="C209" s="382" t="s">
        <v>602</v>
      </c>
      <c r="D209" s="372" t="s">
        <v>529</v>
      </c>
      <c r="E209" s="373"/>
      <c r="F209" s="458">
        <f>F210</f>
        <v>3500</v>
      </c>
    </row>
    <row r="210" spans="1:6" ht="32.25" customHeight="1">
      <c r="A210" s="264" t="s">
        <v>686</v>
      </c>
      <c r="B210" s="394">
        <v>466</v>
      </c>
      <c r="C210" s="382" t="s">
        <v>602</v>
      </c>
      <c r="D210" s="372" t="s">
        <v>1258</v>
      </c>
      <c r="E210" s="372"/>
      <c r="F210" s="458">
        <f>F211</f>
        <v>3500</v>
      </c>
    </row>
    <row r="211" spans="1:6" ht="26.25" customHeight="1">
      <c r="A211" s="267" t="s">
        <v>1257</v>
      </c>
      <c r="B211" s="397">
        <v>466</v>
      </c>
      <c r="C211" s="375" t="s">
        <v>602</v>
      </c>
      <c r="D211" s="373" t="s">
        <v>1259</v>
      </c>
      <c r="E211" s="373"/>
      <c r="F211" s="354">
        <f>F212</f>
        <v>3500</v>
      </c>
    </row>
    <row r="212" spans="1:6" ht="36.75" customHeight="1">
      <c r="A212" s="267" t="s">
        <v>422</v>
      </c>
      <c r="B212" s="397">
        <v>466</v>
      </c>
      <c r="C212" s="375" t="s">
        <v>602</v>
      </c>
      <c r="D212" s="373" t="s">
        <v>1259</v>
      </c>
      <c r="E212" s="373" t="s">
        <v>421</v>
      </c>
      <c r="F212" s="354">
        <v>3500</v>
      </c>
    </row>
    <row r="213" spans="1:6" ht="32.25" customHeight="1">
      <c r="A213" s="264" t="s">
        <v>1174</v>
      </c>
      <c r="B213" s="397">
        <v>466</v>
      </c>
      <c r="C213" s="382" t="s">
        <v>630</v>
      </c>
      <c r="D213" s="373"/>
      <c r="E213" s="373"/>
      <c r="F213" s="458">
        <f>F214+F229+F235</f>
        <v>15980</v>
      </c>
    </row>
    <row r="214" spans="1:6" ht="24" customHeight="1">
      <c r="A214" s="264" t="s">
        <v>180</v>
      </c>
      <c r="B214" s="397">
        <v>466</v>
      </c>
      <c r="C214" s="372" t="s">
        <v>179</v>
      </c>
      <c r="D214" s="373"/>
      <c r="E214" s="373"/>
      <c r="F214" s="458">
        <f>F215</f>
        <v>7530</v>
      </c>
    </row>
    <row r="215" spans="1:6" ht="50.25" customHeight="1">
      <c r="A215" s="339" t="s">
        <v>1253</v>
      </c>
      <c r="B215" s="406">
        <v>466</v>
      </c>
      <c r="C215" s="386" t="s">
        <v>179</v>
      </c>
      <c r="D215" s="373" t="s">
        <v>533</v>
      </c>
      <c r="E215" s="373"/>
      <c r="F215" s="458">
        <f>F227</f>
        <v>7530</v>
      </c>
    </row>
    <row r="216" spans="1:6" ht="56.25" hidden="1" customHeight="1">
      <c r="A216" s="264" t="s">
        <v>835</v>
      </c>
      <c r="B216" s="397">
        <v>466</v>
      </c>
      <c r="C216" s="372" t="s">
        <v>179</v>
      </c>
      <c r="D216" s="372" t="s">
        <v>836</v>
      </c>
      <c r="E216" s="373"/>
      <c r="F216" s="458">
        <f>SUM(F217)</f>
        <v>0</v>
      </c>
    </row>
    <row r="217" spans="1:6" ht="32.25" hidden="1" customHeight="1">
      <c r="A217" s="163" t="s">
        <v>837</v>
      </c>
      <c r="B217" s="397">
        <v>466</v>
      </c>
      <c r="C217" s="373" t="s">
        <v>179</v>
      </c>
      <c r="D217" s="373" t="s">
        <v>838</v>
      </c>
      <c r="E217" s="373"/>
      <c r="F217" s="354">
        <f>SUM(F218)</f>
        <v>0</v>
      </c>
    </row>
    <row r="218" spans="1:6" ht="32.25" hidden="1" customHeight="1">
      <c r="A218" s="329" t="s">
        <v>839</v>
      </c>
      <c r="B218" s="397">
        <v>466</v>
      </c>
      <c r="C218" s="373" t="s">
        <v>179</v>
      </c>
      <c r="D218" s="373" t="s">
        <v>840</v>
      </c>
      <c r="E218" s="373"/>
      <c r="F218" s="354">
        <f>SUM(F219)</f>
        <v>0</v>
      </c>
    </row>
    <row r="219" spans="1:6" ht="40.5" hidden="1" customHeight="1">
      <c r="A219" s="163" t="s">
        <v>903</v>
      </c>
      <c r="B219" s="397">
        <v>466</v>
      </c>
      <c r="C219" s="373" t="s">
        <v>179</v>
      </c>
      <c r="D219" s="373" t="s">
        <v>840</v>
      </c>
      <c r="E219" s="373" t="s">
        <v>1006</v>
      </c>
      <c r="F219" s="354">
        <v>0</v>
      </c>
    </row>
    <row r="220" spans="1:6" ht="40.5" hidden="1" customHeight="1">
      <c r="A220" s="264" t="s">
        <v>1170</v>
      </c>
      <c r="B220" s="394">
        <v>466</v>
      </c>
      <c r="C220" s="372" t="s">
        <v>179</v>
      </c>
      <c r="D220" s="372" t="s">
        <v>1217</v>
      </c>
      <c r="E220" s="372"/>
      <c r="F220" s="458">
        <v>0</v>
      </c>
    </row>
    <row r="221" spans="1:6" ht="40.5" hidden="1" customHeight="1">
      <c r="A221" s="264" t="s">
        <v>1212</v>
      </c>
      <c r="B221" s="397">
        <v>466</v>
      </c>
      <c r="C221" s="373" t="s">
        <v>179</v>
      </c>
      <c r="D221" s="372" t="s">
        <v>1213</v>
      </c>
      <c r="E221" s="372"/>
      <c r="F221" s="458">
        <f>F222</f>
        <v>0</v>
      </c>
    </row>
    <row r="222" spans="1:6" ht="40.5" hidden="1" customHeight="1">
      <c r="A222" s="163" t="s">
        <v>1209</v>
      </c>
      <c r="B222" s="397">
        <v>466</v>
      </c>
      <c r="C222" s="373" t="s">
        <v>179</v>
      </c>
      <c r="D222" s="373" t="s">
        <v>1194</v>
      </c>
      <c r="E222" s="372"/>
      <c r="F222" s="458">
        <f>F223</f>
        <v>0</v>
      </c>
    </row>
    <row r="223" spans="1:6" ht="40.5" hidden="1" customHeight="1">
      <c r="A223" s="163" t="s">
        <v>1197</v>
      </c>
      <c r="B223" s="397">
        <v>466</v>
      </c>
      <c r="C223" s="373" t="s">
        <v>179</v>
      </c>
      <c r="D223" s="373" t="s">
        <v>1193</v>
      </c>
      <c r="E223" s="373"/>
      <c r="F223" s="354">
        <v>0</v>
      </c>
    </row>
    <row r="224" spans="1:6" ht="40.5" hidden="1" customHeight="1">
      <c r="A224" s="163" t="s">
        <v>422</v>
      </c>
      <c r="B224" s="397">
        <v>466</v>
      </c>
      <c r="C224" s="373" t="s">
        <v>179</v>
      </c>
      <c r="D224" s="373" t="s">
        <v>1193</v>
      </c>
      <c r="E224" s="373" t="s">
        <v>421</v>
      </c>
      <c r="F224" s="354">
        <v>0</v>
      </c>
    </row>
    <row r="225" spans="1:7" ht="40.5" hidden="1" customHeight="1">
      <c r="A225" s="340" t="s">
        <v>1214</v>
      </c>
      <c r="B225" s="406">
        <v>466</v>
      </c>
      <c r="C225" s="386" t="s">
        <v>179</v>
      </c>
      <c r="D225" s="386" t="s">
        <v>1219</v>
      </c>
      <c r="E225" s="386"/>
      <c r="F225" s="354">
        <v>0</v>
      </c>
    </row>
    <row r="226" spans="1:7" ht="40.5" hidden="1" customHeight="1">
      <c r="A226" s="163" t="s">
        <v>422</v>
      </c>
      <c r="B226" s="406">
        <v>466</v>
      </c>
      <c r="C226" s="386" t="s">
        <v>179</v>
      </c>
      <c r="D226" s="386" t="s">
        <v>1218</v>
      </c>
      <c r="E226" s="386" t="s">
        <v>421</v>
      </c>
      <c r="F226" s="354">
        <v>0</v>
      </c>
    </row>
    <row r="227" spans="1:7" ht="24.75" customHeight="1">
      <c r="A227" s="267" t="s">
        <v>1254</v>
      </c>
      <c r="B227" s="406">
        <v>466</v>
      </c>
      <c r="C227" s="386" t="s">
        <v>179</v>
      </c>
      <c r="D227" s="373" t="s">
        <v>857</v>
      </c>
      <c r="E227" s="373"/>
      <c r="F227" s="354">
        <f>F228</f>
        <v>7530</v>
      </c>
    </row>
    <row r="228" spans="1:7" ht="40.5" customHeight="1">
      <c r="A228" s="163" t="s">
        <v>422</v>
      </c>
      <c r="B228" s="406">
        <v>466</v>
      </c>
      <c r="C228" s="386" t="s">
        <v>179</v>
      </c>
      <c r="D228" s="373" t="s">
        <v>857</v>
      </c>
      <c r="E228" s="373" t="s">
        <v>421</v>
      </c>
      <c r="F228" s="354">
        <v>7530</v>
      </c>
    </row>
    <row r="229" spans="1:7" ht="27" customHeight="1">
      <c r="A229" s="264" t="s">
        <v>564</v>
      </c>
      <c r="B229" s="397">
        <v>466</v>
      </c>
      <c r="C229" s="372" t="s">
        <v>251</v>
      </c>
      <c r="D229" s="372"/>
      <c r="E229" s="373"/>
      <c r="F229" s="458">
        <f>SUM(F230)</f>
        <v>0</v>
      </c>
    </row>
    <row r="230" spans="1:7" ht="48" hidden="1" customHeight="1">
      <c r="A230" s="264" t="s">
        <v>851</v>
      </c>
      <c r="B230" s="397">
        <v>466</v>
      </c>
      <c r="C230" s="372" t="s">
        <v>631</v>
      </c>
      <c r="D230" s="373"/>
      <c r="E230" s="373"/>
      <c r="F230" s="458">
        <f>F231+F233</f>
        <v>0</v>
      </c>
    </row>
    <row r="231" spans="1:7" ht="36" hidden="1" customHeight="1">
      <c r="A231" s="267" t="s">
        <v>461</v>
      </c>
      <c r="B231" s="397">
        <v>466</v>
      </c>
      <c r="C231" s="388" t="s">
        <v>251</v>
      </c>
      <c r="D231" s="373" t="s">
        <v>857</v>
      </c>
      <c r="E231" s="373"/>
      <c r="F231" s="354">
        <f>F232</f>
        <v>0</v>
      </c>
    </row>
    <row r="232" spans="1:7" ht="36" hidden="1" customHeight="1">
      <c r="A232" s="267" t="s">
        <v>422</v>
      </c>
      <c r="B232" s="397">
        <v>466</v>
      </c>
      <c r="C232" s="388" t="s">
        <v>251</v>
      </c>
      <c r="D232" s="373" t="s">
        <v>857</v>
      </c>
      <c r="E232" s="373" t="s">
        <v>1006</v>
      </c>
      <c r="F232" s="354">
        <v>0</v>
      </c>
    </row>
    <row r="233" spans="1:7" ht="36" hidden="1" customHeight="1">
      <c r="A233" s="163" t="s">
        <v>854</v>
      </c>
      <c r="B233" s="397">
        <v>466</v>
      </c>
      <c r="C233" s="388" t="s">
        <v>251</v>
      </c>
      <c r="D233" s="373" t="s">
        <v>921</v>
      </c>
      <c r="E233" s="373"/>
      <c r="F233" s="354">
        <f>SUM(F234)</f>
        <v>0</v>
      </c>
    </row>
    <row r="234" spans="1:7" ht="36" hidden="1" customHeight="1">
      <c r="A234" s="163" t="s">
        <v>422</v>
      </c>
      <c r="B234" s="397">
        <v>466</v>
      </c>
      <c r="C234" s="388" t="s">
        <v>251</v>
      </c>
      <c r="D234" s="373" t="s">
        <v>856</v>
      </c>
      <c r="E234" s="373" t="s">
        <v>421</v>
      </c>
      <c r="F234" s="354">
        <v>0</v>
      </c>
    </row>
    <row r="235" spans="1:7" ht="24" customHeight="1">
      <c r="A235" s="264" t="s">
        <v>1017</v>
      </c>
      <c r="B235" s="394">
        <v>466</v>
      </c>
      <c r="C235" s="369" t="s">
        <v>1004</v>
      </c>
      <c r="D235" s="373"/>
      <c r="E235" s="373"/>
      <c r="F235" s="458">
        <f>F236+F238</f>
        <v>8450</v>
      </c>
    </row>
    <row r="236" spans="1:7" ht="27.75" customHeight="1">
      <c r="A236" s="267" t="s">
        <v>461</v>
      </c>
      <c r="B236" s="397">
        <v>466</v>
      </c>
      <c r="C236" s="388" t="s">
        <v>1004</v>
      </c>
      <c r="D236" s="373" t="s">
        <v>857</v>
      </c>
      <c r="E236" s="373"/>
      <c r="F236" s="354">
        <f>F237</f>
        <v>1000</v>
      </c>
    </row>
    <row r="237" spans="1:7" ht="33" customHeight="1">
      <c r="A237" s="163" t="s">
        <v>422</v>
      </c>
      <c r="B237" s="397">
        <v>466</v>
      </c>
      <c r="C237" s="388" t="s">
        <v>1004</v>
      </c>
      <c r="D237" s="373" t="s">
        <v>857</v>
      </c>
      <c r="E237" s="373" t="s">
        <v>421</v>
      </c>
      <c r="F237" s="354">
        <v>1000</v>
      </c>
      <c r="G237">
        <v>2000</v>
      </c>
    </row>
    <row r="238" spans="1:7" ht="35.25" customHeight="1">
      <c r="A238" s="264" t="s">
        <v>1255</v>
      </c>
      <c r="B238" s="394">
        <v>466</v>
      </c>
      <c r="C238" s="369" t="s">
        <v>1004</v>
      </c>
      <c r="D238" s="372" t="s">
        <v>1217</v>
      </c>
      <c r="E238" s="372"/>
      <c r="F238" s="458">
        <f>F241+F242</f>
        <v>7450</v>
      </c>
    </row>
    <row r="239" spans="1:7" ht="28.5" customHeight="1">
      <c r="A239" s="264" t="s">
        <v>1215</v>
      </c>
      <c r="B239" s="394">
        <v>466</v>
      </c>
      <c r="C239" s="372" t="s">
        <v>1016</v>
      </c>
      <c r="D239" s="372" t="s">
        <v>1211</v>
      </c>
      <c r="E239" s="372"/>
      <c r="F239" s="458">
        <f>F240</f>
        <v>7450</v>
      </c>
    </row>
    <row r="240" spans="1:7" ht="32.25" customHeight="1">
      <c r="A240" s="163" t="s">
        <v>1216</v>
      </c>
      <c r="B240" s="397">
        <v>466</v>
      </c>
      <c r="C240" s="388" t="s">
        <v>1004</v>
      </c>
      <c r="D240" s="373" t="s">
        <v>1210</v>
      </c>
      <c r="E240" s="373"/>
      <c r="F240" s="354">
        <f>F241+F242</f>
        <v>7450</v>
      </c>
    </row>
    <row r="241" spans="1:6" ht="22.5" customHeight="1">
      <c r="A241" s="163" t="s">
        <v>1196</v>
      </c>
      <c r="B241" s="397">
        <v>466</v>
      </c>
      <c r="C241" s="388" t="s">
        <v>1004</v>
      </c>
      <c r="D241" s="373" t="s">
        <v>1175</v>
      </c>
      <c r="E241" s="373" t="s">
        <v>421</v>
      </c>
      <c r="F241" s="354"/>
    </row>
    <row r="242" spans="1:6" ht="24.75" customHeight="1">
      <c r="A242" s="163" t="s">
        <v>1195</v>
      </c>
      <c r="B242" s="397">
        <v>466</v>
      </c>
      <c r="C242" s="388" t="s">
        <v>1004</v>
      </c>
      <c r="D242" s="373" t="s">
        <v>1176</v>
      </c>
      <c r="E242" s="373" t="s">
        <v>421</v>
      </c>
      <c r="F242" s="354">
        <v>7450</v>
      </c>
    </row>
    <row r="243" spans="1:6" ht="26.25" customHeight="1">
      <c r="A243" s="322" t="s">
        <v>567</v>
      </c>
      <c r="B243" s="394">
        <v>466</v>
      </c>
      <c r="C243" s="388"/>
      <c r="D243" s="373"/>
      <c r="E243" s="373"/>
      <c r="F243" s="458">
        <f>F244</f>
        <v>1000</v>
      </c>
    </row>
    <row r="244" spans="1:6" ht="25.5" customHeight="1">
      <c r="A244" s="267" t="s">
        <v>461</v>
      </c>
      <c r="B244" s="397">
        <v>466</v>
      </c>
      <c r="C244" s="388" t="s">
        <v>1149</v>
      </c>
      <c r="D244" s="373" t="s">
        <v>857</v>
      </c>
      <c r="E244" s="373"/>
      <c r="F244" s="354">
        <f>F245</f>
        <v>1000</v>
      </c>
    </row>
    <row r="245" spans="1:6" ht="30.75" customHeight="1">
      <c r="A245" s="267" t="s">
        <v>422</v>
      </c>
      <c r="B245" s="397">
        <v>466</v>
      </c>
      <c r="C245" s="388" t="s">
        <v>1149</v>
      </c>
      <c r="D245" s="373" t="s">
        <v>857</v>
      </c>
      <c r="E245" s="373" t="s">
        <v>421</v>
      </c>
      <c r="F245" s="354">
        <v>1000</v>
      </c>
    </row>
    <row r="246" spans="1:6" ht="26.25" customHeight="1">
      <c r="A246" s="264" t="s">
        <v>565</v>
      </c>
      <c r="B246" s="394">
        <v>466</v>
      </c>
      <c r="C246" s="382" t="s">
        <v>232</v>
      </c>
      <c r="D246" s="372"/>
      <c r="E246" s="372"/>
      <c r="F246" s="458">
        <f>F247</f>
        <v>1000</v>
      </c>
    </row>
    <row r="247" spans="1:6" ht="27.75" customHeight="1">
      <c r="A247" s="267" t="s">
        <v>461</v>
      </c>
      <c r="B247" s="397">
        <v>466</v>
      </c>
      <c r="C247" s="375" t="s">
        <v>232</v>
      </c>
      <c r="D247" s="373" t="s">
        <v>857</v>
      </c>
      <c r="E247" s="373"/>
      <c r="F247" s="354">
        <f>F248</f>
        <v>1000</v>
      </c>
    </row>
    <row r="248" spans="1:6" ht="33.75" customHeight="1">
      <c r="A248" s="267" t="s">
        <v>422</v>
      </c>
      <c r="B248" s="397">
        <v>466</v>
      </c>
      <c r="C248" s="375" t="s">
        <v>232</v>
      </c>
      <c r="D248" s="373" t="s">
        <v>857</v>
      </c>
      <c r="E248" s="373" t="s">
        <v>421</v>
      </c>
      <c r="F248" s="354">
        <v>1000</v>
      </c>
    </row>
    <row r="249" spans="1:6" ht="36" customHeight="1">
      <c r="A249" s="322" t="s">
        <v>15</v>
      </c>
      <c r="B249" s="394">
        <v>466</v>
      </c>
      <c r="C249" s="373" t="s">
        <v>233</v>
      </c>
      <c r="D249" s="372" t="s">
        <v>659</v>
      </c>
      <c r="E249" s="373"/>
      <c r="F249" s="458">
        <f>F250</f>
        <v>1026.7</v>
      </c>
    </row>
    <row r="250" spans="1:6" ht="42.75" customHeight="1">
      <c r="A250" s="267" t="s">
        <v>1146</v>
      </c>
      <c r="B250" s="397">
        <v>466</v>
      </c>
      <c r="C250" s="373" t="s">
        <v>233</v>
      </c>
      <c r="D250" s="373" t="s">
        <v>1144</v>
      </c>
      <c r="E250" s="373"/>
      <c r="F250" s="354">
        <f>F251+F252</f>
        <v>1026.7</v>
      </c>
    </row>
    <row r="251" spans="1:6" ht="42.75" customHeight="1">
      <c r="A251" s="163" t="s">
        <v>1147</v>
      </c>
      <c r="B251" s="397">
        <v>466</v>
      </c>
      <c r="C251" s="373" t="s">
        <v>233</v>
      </c>
      <c r="D251" s="373" t="s">
        <v>1143</v>
      </c>
      <c r="E251" s="373" t="s">
        <v>421</v>
      </c>
      <c r="F251" s="354">
        <v>1026.7</v>
      </c>
    </row>
    <row r="252" spans="1:6" ht="42.75" customHeight="1">
      <c r="A252" s="163" t="s">
        <v>1148</v>
      </c>
      <c r="B252" s="397">
        <v>466</v>
      </c>
      <c r="C252" s="373" t="s">
        <v>233</v>
      </c>
      <c r="D252" s="373" t="s">
        <v>1145</v>
      </c>
      <c r="E252" s="373" t="s">
        <v>421</v>
      </c>
      <c r="F252" s="354"/>
    </row>
    <row r="253" spans="1:6" ht="23.25" customHeight="1">
      <c r="A253" s="264" t="s">
        <v>1182</v>
      </c>
      <c r="B253" s="394">
        <v>466</v>
      </c>
      <c r="C253" s="372" t="s">
        <v>486</v>
      </c>
      <c r="D253" s="372"/>
      <c r="E253" s="372"/>
      <c r="F253" s="458">
        <f>F254</f>
        <v>2000</v>
      </c>
    </row>
    <row r="254" spans="1:6" ht="36" customHeight="1">
      <c r="A254" s="264" t="s">
        <v>1252</v>
      </c>
      <c r="B254" s="409">
        <v>466</v>
      </c>
      <c r="C254" s="382" t="s">
        <v>228</v>
      </c>
      <c r="D254" s="372" t="s">
        <v>663</v>
      </c>
      <c r="E254" s="372"/>
      <c r="F254" s="458">
        <f>F255</f>
        <v>2000</v>
      </c>
    </row>
    <row r="255" spans="1:6" ht="42" customHeight="1">
      <c r="A255" s="163" t="s">
        <v>687</v>
      </c>
      <c r="B255" s="410">
        <v>466</v>
      </c>
      <c r="C255" s="375" t="s">
        <v>228</v>
      </c>
      <c r="D255" s="373" t="s">
        <v>724</v>
      </c>
      <c r="E255" s="373"/>
      <c r="F255" s="354">
        <f>F256+F258</f>
        <v>2000</v>
      </c>
    </row>
    <row r="256" spans="1:6" ht="36" customHeight="1">
      <c r="A256" s="163" t="s">
        <v>21</v>
      </c>
      <c r="B256" s="410">
        <v>466</v>
      </c>
      <c r="C256" s="375" t="s">
        <v>228</v>
      </c>
      <c r="D256" s="373" t="s">
        <v>920</v>
      </c>
      <c r="E256" s="372"/>
      <c r="F256" s="354">
        <f>SUM(F257)</f>
        <v>2000</v>
      </c>
    </row>
    <row r="257" spans="1:7" ht="36" customHeight="1">
      <c r="A257" s="297" t="s">
        <v>319</v>
      </c>
      <c r="B257" s="410">
        <v>466</v>
      </c>
      <c r="C257" s="375" t="s">
        <v>228</v>
      </c>
      <c r="D257" s="373" t="s">
        <v>920</v>
      </c>
      <c r="E257" s="373" t="s">
        <v>317</v>
      </c>
      <c r="F257" s="354">
        <v>2000</v>
      </c>
    </row>
    <row r="258" spans="1:7" ht="36" customHeight="1">
      <c r="A258" s="158" t="s">
        <v>906</v>
      </c>
      <c r="B258" s="410">
        <v>466</v>
      </c>
      <c r="C258" s="375" t="s">
        <v>228</v>
      </c>
      <c r="D258" s="373" t="s">
        <v>1177</v>
      </c>
      <c r="E258" s="373"/>
      <c r="F258" s="354">
        <f>F259</f>
        <v>0</v>
      </c>
      <c r="G258">
        <v>500</v>
      </c>
    </row>
    <row r="259" spans="1:7" ht="36" customHeight="1">
      <c r="A259" s="297" t="s">
        <v>319</v>
      </c>
      <c r="B259" s="410">
        <v>466</v>
      </c>
      <c r="C259" s="375" t="s">
        <v>228</v>
      </c>
      <c r="D259" s="373" t="s">
        <v>1177</v>
      </c>
      <c r="E259" s="373" t="s">
        <v>317</v>
      </c>
      <c r="F259" s="354">
        <v>0</v>
      </c>
      <c r="G259">
        <v>-500</v>
      </c>
    </row>
    <row r="260" spans="1:7" s="10" customFormat="1" ht="69.75" hidden="1" customHeight="1">
      <c r="A260" s="322" t="s">
        <v>841</v>
      </c>
      <c r="B260" s="410">
        <v>466</v>
      </c>
      <c r="C260" s="382" t="s">
        <v>228</v>
      </c>
      <c r="D260" s="372" t="s">
        <v>520</v>
      </c>
      <c r="E260" s="372"/>
      <c r="F260" s="458">
        <f>F261</f>
        <v>0</v>
      </c>
    </row>
    <row r="261" spans="1:7" s="10" customFormat="1" ht="37.5" hidden="1" customHeight="1">
      <c r="A261" s="325" t="s">
        <v>845</v>
      </c>
      <c r="B261" s="410">
        <v>466</v>
      </c>
      <c r="C261" s="382" t="s">
        <v>228</v>
      </c>
      <c r="D261" s="372" t="s">
        <v>842</v>
      </c>
      <c r="E261" s="372"/>
      <c r="F261" s="458">
        <f>F262</f>
        <v>0</v>
      </c>
    </row>
    <row r="262" spans="1:7" s="10" customFormat="1" ht="60" hidden="1" customHeight="1">
      <c r="A262" s="310" t="s">
        <v>846</v>
      </c>
      <c r="B262" s="410">
        <v>466</v>
      </c>
      <c r="C262" s="375" t="s">
        <v>228</v>
      </c>
      <c r="D262" s="373" t="s">
        <v>843</v>
      </c>
      <c r="E262" s="373"/>
      <c r="F262" s="354">
        <f>F263</f>
        <v>0</v>
      </c>
    </row>
    <row r="263" spans="1:7" s="10" customFormat="1" ht="41.25" hidden="1" customHeight="1">
      <c r="A263" s="297" t="s">
        <v>874</v>
      </c>
      <c r="B263" s="410">
        <v>466</v>
      </c>
      <c r="C263" s="375" t="s">
        <v>228</v>
      </c>
      <c r="D263" s="373" t="s">
        <v>922</v>
      </c>
      <c r="E263" s="373"/>
      <c r="F263" s="354">
        <f>F264</f>
        <v>0</v>
      </c>
    </row>
    <row r="264" spans="1:7" s="10" customFormat="1" ht="36.75" hidden="1" customHeight="1">
      <c r="A264" s="297" t="s">
        <v>319</v>
      </c>
      <c r="B264" s="410">
        <v>466</v>
      </c>
      <c r="C264" s="375" t="s">
        <v>228</v>
      </c>
      <c r="D264" s="373" t="s">
        <v>922</v>
      </c>
      <c r="E264" s="373" t="s">
        <v>317</v>
      </c>
      <c r="F264" s="354">
        <v>0</v>
      </c>
    </row>
    <row r="265" spans="1:7" s="10" customFormat="1" ht="22.5" customHeight="1">
      <c r="A265" s="264" t="s">
        <v>227</v>
      </c>
      <c r="B265" s="372" t="s">
        <v>1150</v>
      </c>
      <c r="C265" s="372" t="s">
        <v>1151</v>
      </c>
      <c r="D265" s="372"/>
      <c r="E265" s="372"/>
      <c r="F265" s="458">
        <f>F266</f>
        <v>1000</v>
      </c>
    </row>
    <row r="266" spans="1:7" s="10" customFormat="1" ht="24.75" customHeight="1">
      <c r="A266" s="267" t="s">
        <v>461</v>
      </c>
      <c r="B266" s="397">
        <v>466</v>
      </c>
      <c r="C266" s="373" t="s">
        <v>1151</v>
      </c>
      <c r="D266" s="373" t="s">
        <v>857</v>
      </c>
      <c r="E266" s="373"/>
      <c r="F266" s="354">
        <f>F267</f>
        <v>1000</v>
      </c>
    </row>
    <row r="267" spans="1:7" s="10" customFormat="1" ht="30" customHeight="1">
      <c r="A267" s="267" t="s">
        <v>422</v>
      </c>
      <c r="B267" s="397">
        <v>466</v>
      </c>
      <c r="C267" s="373" t="s">
        <v>1151</v>
      </c>
      <c r="D267" s="373" t="s">
        <v>857</v>
      </c>
      <c r="E267" s="373" t="s">
        <v>421</v>
      </c>
      <c r="F267" s="354">
        <v>1000</v>
      </c>
    </row>
    <row r="268" spans="1:7" ht="28.5" customHeight="1">
      <c r="A268" s="344" t="s">
        <v>632</v>
      </c>
      <c r="B268" s="409">
        <v>475</v>
      </c>
      <c r="C268" s="375"/>
      <c r="D268" s="373"/>
      <c r="E268" s="373"/>
      <c r="F268" s="458">
        <f>SUM(F269,F310,F316)</f>
        <v>473622.4</v>
      </c>
    </row>
    <row r="269" spans="1:7" ht="23.25" customHeight="1">
      <c r="A269" s="325" t="s">
        <v>348</v>
      </c>
      <c r="B269" s="409">
        <v>475</v>
      </c>
      <c r="C269" s="382" t="s">
        <v>347</v>
      </c>
      <c r="D269" s="372"/>
      <c r="E269" s="372"/>
      <c r="F269" s="458">
        <f>SUM(F270,F281,F298,F291)</f>
        <v>469436</v>
      </c>
    </row>
    <row r="270" spans="1:7" ht="23.25" customHeight="1">
      <c r="A270" s="264" t="s">
        <v>566</v>
      </c>
      <c r="B270" s="409">
        <v>475</v>
      </c>
      <c r="C270" s="382" t="s">
        <v>633</v>
      </c>
      <c r="D270" s="372"/>
      <c r="E270" s="372"/>
      <c r="F270" s="458">
        <f>SUM(F271)</f>
        <v>162721</v>
      </c>
    </row>
    <row r="271" spans="1:7" s="45" customFormat="1" ht="38.25" customHeight="1">
      <c r="A271" s="313" t="s">
        <v>1249</v>
      </c>
      <c r="B271" s="409">
        <v>475</v>
      </c>
      <c r="C271" s="382" t="s">
        <v>633</v>
      </c>
      <c r="D271" s="372" t="s">
        <v>534</v>
      </c>
      <c r="E271" s="373"/>
      <c r="F271" s="458">
        <f>SUM(F272)</f>
        <v>162721</v>
      </c>
    </row>
    <row r="272" spans="1:7" s="63" customFormat="1" ht="35.25" customHeight="1">
      <c r="A272" s="153" t="s">
        <v>22</v>
      </c>
      <c r="B272" s="409">
        <v>475</v>
      </c>
      <c r="C272" s="382" t="s">
        <v>633</v>
      </c>
      <c r="D272" s="372" t="s">
        <v>535</v>
      </c>
      <c r="E272" s="372"/>
      <c r="F272" s="458">
        <f>SUM(F273)</f>
        <v>162721</v>
      </c>
    </row>
    <row r="273" spans="1:7" s="63" customFormat="1" ht="29.25" customHeight="1">
      <c r="A273" s="329" t="s">
        <v>689</v>
      </c>
      <c r="B273" s="410">
        <v>475</v>
      </c>
      <c r="C273" s="375" t="s">
        <v>633</v>
      </c>
      <c r="D273" s="373" t="s">
        <v>712</v>
      </c>
      <c r="E273" s="372"/>
      <c r="F273" s="354">
        <f>SUM(F274,F277)</f>
        <v>162721</v>
      </c>
    </row>
    <row r="274" spans="1:7" s="63" customFormat="1" ht="66" customHeight="1">
      <c r="A274" s="329" t="s">
        <v>543</v>
      </c>
      <c r="B274" s="410">
        <v>475</v>
      </c>
      <c r="C274" s="375" t="s">
        <v>633</v>
      </c>
      <c r="D274" s="373" t="s">
        <v>713</v>
      </c>
      <c r="E274" s="373"/>
      <c r="F274" s="354">
        <f>F275+F276</f>
        <v>90788</v>
      </c>
    </row>
    <row r="275" spans="1:7" s="64" customFormat="1" ht="26.25" customHeight="1">
      <c r="A275" s="267" t="s">
        <v>1007</v>
      </c>
      <c r="B275" s="410">
        <v>475</v>
      </c>
      <c r="C275" s="375" t="s">
        <v>633</v>
      </c>
      <c r="D275" s="373" t="s">
        <v>713</v>
      </c>
      <c r="E275" s="373" t="s">
        <v>893</v>
      </c>
      <c r="F275" s="354">
        <v>90000</v>
      </c>
    </row>
    <row r="276" spans="1:7" s="64" customFormat="1" ht="26.25" customHeight="1">
      <c r="A276" s="267" t="s">
        <v>313</v>
      </c>
      <c r="B276" s="410">
        <v>475</v>
      </c>
      <c r="C276" s="375" t="s">
        <v>633</v>
      </c>
      <c r="D276" s="373" t="s">
        <v>1019</v>
      </c>
      <c r="E276" s="373" t="s">
        <v>893</v>
      </c>
      <c r="F276" s="354">
        <v>788</v>
      </c>
    </row>
    <row r="277" spans="1:7" s="64" customFormat="1" ht="45" customHeight="1">
      <c r="A277" s="329" t="s">
        <v>639</v>
      </c>
      <c r="B277" s="410">
        <v>475</v>
      </c>
      <c r="C277" s="375" t="s">
        <v>633</v>
      </c>
      <c r="D277" s="373" t="s">
        <v>714</v>
      </c>
      <c r="E277" s="373"/>
      <c r="F277" s="354">
        <f>F278+F279+F280</f>
        <v>71933</v>
      </c>
    </row>
    <row r="278" spans="1:7" s="64" customFormat="1" ht="36.75" customHeight="1">
      <c r="A278" s="267" t="s">
        <v>1007</v>
      </c>
      <c r="B278" s="388">
        <v>475</v>
      </c>
      <c r="C278" s="388" t="s">
        <v>810</v>
      </c>
      <c r="D278" s="373" t="s">
        <v>714</v>
      </c>
      <c r="E278" s="373" t="s">
        <v>893</v>
      </c>
      <c r="F278" s="354">
        <v>26600</v>
      </c>
    </row>
    <row r="279" spans="1:7" s="64" customFormat="1" ht="36.75" customHeight="1">
      <c r="A279" s="267" t="s">
        <v>313</v>
      </c>
      <c r="B279" s="388">
        <v>475</v>
      </c>
      <c r="C279" s="388" t="s">
        <v>810</v>
      </c>
      <c r="D279" s="373" t="s">
        <v>761</v>
      </c>
      <c r="E279" s="373" t="s">
        <v>893</v>
      </c>
      <c r="F279" s="354">
        <v>28894</v>
      </c>
    </row>
    <row r="280" spans="1:7" s="64" customFormat="1" ht="36.75" customHeight="1">
      <c r="A280" s="267" t="s">
        <v>1187</v>
      </c>
      <c r="B280" s="388">
        <v>475</v>
      </c>
      <c r="C280" s="388" t="s">
        <v>810</v>
      </c>
      <c r="D280" s="373" t="s">
        <v>1186</v>
      </c>
      <c r="E280" s="373" t="s">
        <v>893</v>
      </c>
      <c r="F280" s="354">
        <v>16439</v>
      </c>
      <c r="G280" s="277">
        <v>2420</v>
      </c>
    </row>
    <row r="281" spans="1:7" s="11" customFormat="1" ht="25.5" customHeight="1">
      <c r="A281" s="322" t="s">
        <v>567</v>
      </c>
      <c r="B281" s="409">
        <v>475</v>
      </c>
      <c r="C281" s="382" t="s">
        <v>634</v>
      </c>
      <c r="D281" s="372"/>
      <c r="E281" s="372"/>
      <c r="F281" s="458">
        <f>SUM(F282)</f>
        <v>256846</v>
      </c>
    </row>
    <row r="282" spans="1:7" ht="30.75" customHeight="1">
      <c r="A282" s="322" t="s">
        <v>431</v>
      </c>
      <c r="B282" s="409">
        <v>475</v>
      </c>
      <c r="C282" s="382" t="s">
        <v>634</v>
      </c>
      <c r="D282" s="372" t="s">
        <v>650</v>
      </c>
      <c r="E282" s="372"/>
      <c r="F282" s="458">
        <f>SUM(F283)</f>
        <v>256846</v>
      </c>
    </row>
    <row r="283" spans="1:7" ht="41.25" customHeight="1">
      <c r="A283" s="329" t="s">
        <v>690</v>
      </c>
      <c r="B283" s="410">
        <v>475</v>
      </c>
      <c r="C283" s="375" t="s">
        <v>634</v>
      </c>
      <c r="D283" s="373" t="s">
        <v>715</v>
      </c>
      <c r="E283" s="373"/>
      <c r="F283" s="354">
        <f>SUM(F284,F287)</f>
        <v>256846</v>
      </c>
    </row>
    <row r="284" spans="1:7" s="45" customFormat="1" ht="78" customHeight="1">
      <c r="A284" s="337" t="s">
        <v>544</v>
      </c>
      <c r="B284" s="410">
        <v>475</v>
      </c>
      <c r="C284" s="375" t="s">
        <v>634</v>
      </c>
      <c r="D284" s="373" t="s">
        <v>716</v>
      </c>
      <c r="E284" s="373"/>
      <c r="F284" s="354">
        <f>F285+F286</f>
        <v>165851</v>
      </c>
    </row>
    <row r="285" spans="1:7" s="11" customFormat="1" ht="23.25" customHeight="1">
      <c r="A285" s="267" t="s">
        <v>1007</v>
      </c>
      <c r="B285" s="410">
        <v>475</v>
      </c>
      <c r="C285" s="375" t="s">
        <v>634</v>
      </c>
      <c r="D285" s="373" t="s">
        <v>716</v>
      </c>
      <c r="E285" s="373" t="s">
        <v>893</v>
      </c>
      <c r="F285" s="354">
        <v>165000</v>
      </c>
    </row>
    <row r="286" spans="1:7" s="11" customFormat="1" ht="23.25" customHeight="1">
      <c r="A286" s="267" t="s">
        <v>313</v>
      </c>
      <c r="B286" s="410">
        <v>475</v>
      </c>
      <c r="C286" s="375" t="s">
        <v>634</v>
      </c>
      <c r="D286" s="373" t="s">
        <v>1018</v>
      </c>
      <c r="E286" s="373" t="s">
        <v>893</v>
      </c>
      <c r="F286" s="354">
        <v>851</v>
      </c>
    </row>
    <row r="287" spans="1:7" s="11" customFormat="1" ht="44.25" customHeight="1">
      <c r="A287" s="329" t="s">
        <v>545</v>
      </c>
      <c r="B287" s="410">
        <v>475</v>
      </c>
      <c r="C287" s="375" t="s">
        <v>634</v>
      </c>
      <c r="D287" s="373" t="s">
        <v>717</v>
      </c>
      <c r="E287" s="373"/>
      <c r="F287" s="354">
        <f>F288+F289+F290</f>
        <v>90995</v>
      </c>
    </row>
    <row r="288" spans="1:7" s="11" customFormat="1" ht="28.5" customHeight="1">
      <c r="A288" s="267" t="s">
        <v>1007</v>
      </c>
      <c r="B288" s="410">
        <v>475</v>
      </c>
      <c r="C288" s="375" t="s">
        <v>634</v>
      </c>
      <c r="D288" s="373" t="s">
        <v>717</v>
      </c>
      <c r="E288" s="373" t="s">
        <v>893</v>
      </c>
      <c r="F288" s="354">
        <v>43379</v>
      </c>
    </row>
    <row r="289" spans="1:7" s="11" customFormat="1" ht="28.5" customHeight="1">
      <c r="A289" s="267" t="s">
        <v>313</v>
      </c>
      <c r="B289" s="410">
        <v>475</v>
      </c>
      <c r="C289" s="375" t="s">
        <v>634</v>
      </c>
      <c r="D289" s="373" t="s">
        <v>915</v>
      </c>
      <c r="E289" s="373" t="s">
        <v>893</v>
      </c>
      <c r="F289" s="354">
        <v>41293</v>
      </c>
    </row>
    <row r="290" spans="1:7" s="11" customFormat="1" ht="28.5" customHeight="1">
      <c r="A290" s="267" t="s">
        <v>1187</v>
      </c>
      <c r="B290" s="410">
        <v>475</v>
      </c>
      <c r="C290" s="375" t="s">
        <v>634</v>
      </c>
      <c r="D290" s="373" t="s">
        <v>1190</v>
      </c>
      <c r="E290" s="373" t="s">
        <v>893</v>
      </c>
      <c r="F290" s="354">
        <v>6323</v>
      </c>
      <c r="G290" s="38">
        <v>3300</v>
      </c>
    </row>
    <row r="291" spans="1:7" s="11" customFormat="1" ht="30.75" customHeight="1">
      <c r="A291" s="322" t="s">
        <v>803</v>
      </c>
      <c r="B291" s="409">
        <v>475</v>
      </c>
      <c r="C291" s="372" t="s">
        <v>780</v>
      </c>
      <c r="D291" s="373"/>
      <c r="E291" s="373"/>
      <c r="F291" s="458">
        <f>SUM(F292)</f>
        <v>38699</v>
      </c>
    </row>
    <row r="292" spans="1:7" s="47" customFormat="1" ht="31.5" customHeight="1">
      <c r="A292" s="264" t="s">
        <v>432</v>
      </c>
      <c r="B292" s="409">
        <v>475</v>
      </c>
      <c r="C292" s="372" t="s">
        <v>780</v>
      </c>
      <c r="D292" s="372" t="s">
        <v>651</v>
      </c>
      <c r="E292" s="372"/>
      <c r="F292" s="458">
        <f>SUM(F293)</f>
        <v>38699</v>
      </c>
    </row>
    <row r="293" spans="1:7" s="47" customFormat="1" ht="37.5" customHeight="1">
      <c r="A293" s="163" t="s">
        <v>678</v>
      </c>
      <c r="B293" s="410">
        <v>475</v>
      </c>
      <c r="C293" s="373" t="s">
        <v>780</v>
      </c>
      <c r="D293" s="373" t="s">
        <v>718</v>
      </c>
      <c r="E293" s="373"/>
      <c r="F293" s="354">
        <f>F294+F296</f>
        <v>38699</v>
      </c>
    </row>
    <row r="294" spans="1:7" s="47" customFormat="1" ht="37.5" customHeight="1">
      <c r="A294" s="329" t="s">
        <v>896</v>
      </c>
      <c r="B294" s="410">
        <v>475</v>
      </c>
      <c r="C294" s="373" t="s">
        <v>780</v>
      </c>
      <c r="D294" s="373" t="s">
        <v>719</v>
      </c>
      <c r="E294" s="373"/>
      <c r="F294" s="354">
        <f>F295</f>
        <v>19555</v>
      </c>
    </row>
    <row r="295" spans="1:7" s="47" customFormat="1" ht="37.5" customHeight="1">
      <c r="A295" s="267" t="s">
        <v>313</v>
      </c>
      <c r="B295" s="410">
        <v>475</v>
      </c>
      <c r="C295" s="373" t="s">
        <v>780</v>
      </c>
      <c r="D295" s="373" t="s">
        <v>719</v>
      </c>
      <c r="E295" s="373" t="s">
        <v>893</v>
      </c>
      <c r="F295" s="354">
        <v>19555</v>
      </c>
    </row>
    <row r="296" spans="1:7" s="47" customFormat="1" ht="34.5" customHeight="1">
      <c r="A296" s="329" t="s">
        <v>895</v>
      </c>
      <c r="B296" s="410">
        <v>475</v>
      </c>
      <c r="C296" s="373" t="s">
        <v>780</v>
      </c>
      <c r="D296" s="373" t="s">
        <v>894</v>
      </c>
      <c r="E296" s="373"/>
      <c r="F296" s="354">
        <f>F297</f>
        <v>19144</v>
      </c>
    </row>
    <row r="297" spans="1:7" ht="27" customHeight="1">
      <c r="A297" s="267" t="s">
        <v>313</v>
      </c>
      <c r="B297" s="410">
        <v>475</v>
      </c>
      <c r="C297" s="373" t="s">
        <v>780</v>
      </c>
      <c r="D297" s="373" t="s">
        <v>894</v>
      </c>
      <c r="E297" s="373" t="s">
        <v>893</v>
      </c>
      <c r="F297" s="354">
        <v>19144</v>
      </c>
    </row>
    <row r="298" spans="1:7" ht="27" customHeight="1">
      <c r="A298" s="264" t="s">
        <v>201</v>
      </c>
      <c r="B298" s="409">
        <v>475</v>
      </c>
      <c r="C298" s="382" t="s">
        <v>146</v>
      </c>
      <c r="D298" s="372"/>
      <c r="E298" s="372"/>
      <c r="F298" s="458">
        <f>SUM(F304,F301)</f>
        <v>11170</v>
      </c>
    </row>
    <row r="299" spans="1:7" ht="42.75" customHeight="1">
      <c r="A299" s="264" t="s">
        <v>1250</v>
      </c>
      <c r="B299" s="409">
        <v>475</v>
      </c>
      <c r="C299" s="382" t="s">
        <v>146</v>
      </c>
      <c r="D299" s="372" t="s">
        <v>653</v>
      </c>
      <c r="E299" s="372"/>
      <c r="F299" s="458">
        <f>SUM(F301)</f>
        <v>8125</v>
      </c>
    </row>
    <row r="300" spans="1:7" ht="42.75" customHeight="1">
      <c r="A300" s="163" t="s">
        <v>722</v>
      </c>
      <c r="B300" s="410">
        <v>475</v>
      </c>
      <c r="C300" s="375" t="s">
        <v>146</v>
      </c>
      <c r="D300" s="373" t="s">
        <v>752</v>
      </c>
      <c r="E300" s="373"/>
      <c r="F300" s="354">
        <f>SUM(F301)</f>
        <v>8125</v>
      </c>
    </row>
    <row r="301" spans="1:7" ht="54.75" customHeight="1">
      <c r="A301" s="163" t="s">
        <v>433</v>
      </c>
      <c r="B301" s="410">
        <v>475</v>
      </c>
      <c r="C301" s="375" t="s">
        <v>146</v>
      </c>
      <c r="D301" s="373" t="s">
        <v>723</v>
      </c>
      <c r="E301" s="373"/>
      <c r="F301" s="354">
        <f>SUM(F302:F303)</f>
        <v>8125</v>
      </c>
    </row>
    <row r="302" spans="1:7" ht="29.25" customHeight="1">
      <c r="A302" s="329" t="s">
        <v>314</v>
      </c>
      <c r="B302" s="410">
        <v>475</v>
      </c>
      <c r="C302" s="375" t="s">
        <v>146</v>
      </c>
      <c r="D302" s="373" t="s">
        <v>723</v>
      </c>
      <c r="E302" s="373" t="s">
        <v>311</v>
      </c>
      <c r="F302" s="354">
        <v>6035</v>
      </c>
    </row>
    <row r="303" spans="1:7" ht="35.25" customHeight="1">
      <c r="A303" s="163" t="s">
        <v>422</v>
      </c>
      <c r="B303" s="410">
        <v>475</v>
      </c>
      <c r="C303" s="375" t="s">
        <v>146</v>
      </c>
      <c r="D303" s="373" t="s">
        <v>723</v>
      </c>
      <c r="E303" s="373" t="s">
        <v>421</v>
      </c>
      <c r="F303" s="354">
        <v>2090</v>
      </c>
    </row>
    <row r="304" spans="1:7" ht="31.5" customHeight="1">
      <c r="A304" s="264" t="s">
        <v>539</v>
      </c>
      <c r="B304" s="409">
        <v>475</v>
      </c>
      <c r="C304" s="382" t="s">
        <v>146</v>
      </c>
      <c r="D304" s="372" t="s">
        <v>497</v>
      </c>
      <c r="E304" s="372"/>
      <c r="F304" s="458">
        <f>SUM(F305)</f>
        <v>3045</v>
      </c>
    </row>
    <row r="305" spans="1:7" ht="35.25" customHeight="1">
      <c r="A305" s="307" t="s">
        <v>54</v>
      </c>
      <c r="B305" s="410">
        <v>475</v>
      </c>
      <c r="C305" s="375" t="s">
        <v>146</v>
      </c>
      <c r="D305" s="373" t="s">
        <v>656</v>
      </c>
      <c r="E305" s="373"/>
      <c r="F305" s="354">
        <f>SUM(F308,F306)</f>
        <v>3045</v>
      </c>
    </row>
    <row r="306" spans="1:7" ht="30.75" customHeight="1">
      <c r="A306" s="163" t="s">
        <v>424</v>
      </c>
      <c r="B306" s="410">
        <v>475</v>
      </c>
      <c r="C306" s="375" t="s">
        <v>146</v>
      </c>
      <c r="D306" s="373" t="s">
        <v>657</v>
      </c>
      <c r="E306" s="373"/>
      <c r="F306" s="354">
        <f>SUM(F307)</f>
        <v>2535</v>
      </c>
    </row>
    <row r="307" spans="1:7" ht="32.25" customHeight="1">
      <c r="A307" s="163" t="s">
        <v>426</v>
      </c>
      <c r="B307" s="410">
        <v>475</v>
      </c>
      <c r="C307" s="375" t="s">
        <v>146</v>
      </c>
      <c r="D307" s="373" t="s">
        <v>657</v>
      </c>
      <c r="E307" s="373" t="s">
        <v>425</v>
      </c>
      <c r="F307" s="354">
        <v>2535</v>
      </c>
      <c r="G307">
        <v>426</v>
      </c>
    </row>
    <row r="308" spans="1:7" ht="30.75" customHeight="1">
      <c r="A308" s="163" t="s">
        <v>377</v>
      </c>
      <c r="B308" s="410">
        <v>475</v>
      </c>
      <c r="C308" s="375" t="s">
        <v>146</v>
      </c>
      <c r="D308" s="373" t="s">
        <v>658</v>
      </c>
      <c r="E308" s="373"/>
      <c r="F308" s="354">
        <f>SUM(F309)</f>
        <v>510</v>
      </c>
    </row>
    <row r="309" spans="1:7" ht="43.5" customHeight="1">
      <c r="A309" s="163" t="s">
        <v>422</v>
      </c>
      <c r="B309" s="410">
        <v>475</v>
      </c>
      <c r="C309" s="375" t="s">
        <v>146</v>
      </c>
      <c r="D309" s="373" t="s">
        <v>658</v>
      </c>
      <c r="E309" s="373" t="s">
        <v>421</v>
      </c>
      <c r="F309" s="354">
        <v>510</v>
      </c>
    </row>
    <row r="310" spans="1:7" ht="27" customHeight="1">
      <c r="A310" s="264" t="s">
        <v>242</v>
      </c>
      <c r="B310" s="409">
        <v>475</v>
      </c>
      <c r="C310" s="382" t="s">
        <v>228</v>
      </c>
      <c r="D310" s="373"/>
      <c r="E310" s="373"/>
      <c r="F310" s="458">
        <f>F311</f>
        <v>786.4</v>
      </c>
    </row>
    <row r="311" spans="1:7" s="62" customFormat="1" ht="34.5" customHeight="1">
      <c r="A311" s="436" t="s">
        <v>1277</v>
      </c>
      <c r="B311" s="409">
        <v>475</v>
      </c>
      <c r="C311" s="382" t="s">
        <v>228</v>
      </c>
      <c r="D311" s="372" t="s">
        <v>534</v>
      </c>
      <c r="E311" s="372"/>
      <c r="F311" s="458">
        <f>SUM(F312)</f>
        <v>786.4</v>
      </c>
    </row>
    <row r="312" spans="1:7" s="9" customFormat="1" ht="34.5" customHeight="1">
      <c r="A312" s="310" t="s">
        <v>20</v>
      </c>
      <c r="B312" s="410">
        <v>475</v>
      </c>
      <c r="C312" s="375" t="s">
        <v>228</v>
      </c>
      <c r="D312" s="373" t="s">
        <v>664</v>
      </c>
      <c r="E312" s="373"/>
      <c r="F312" s="354">
        <f>SUM(F313)</f>
        <v>786.4</v>
      </c>
    </row>
    <row r="313" spans="1:7" s="9" customFormat="1" ht="34.5" customHeight="1">
      <c r="A313" s="310" t="s">
        <v>731</v>
      </c>
      <c r="B313" s="410">
        <v>475</v>
      </c>
      <c r="C313" s="375" t="s">
        <v>228</v>
      </c>
      <c r="D313" s="373" t="s">
        <v>732</v>
      </c>
      <c r="E313" s="373"/>
      <c r="F313" s="354">
        <f>SUM(F314)</f>
        <v>786.4</v>
      </c>
    </row>
    <row r="314" spans="1:7" ht="65.25" customHeight="1">
      <c r="A314" s="163" t="s">
        <v>9</v>
      </c>
      <c r="B314" s="410">
        <v>475</v>
      </c>
      <c r="C314" s="375" t="s">
        <v>228</v>
      </c>
      <c r="D314" s="373" t="s">
        <v>733</v>
      </c>
      <c r="E314" s="373"/>
      <c r="F314" s="354">
        <f>SUM(F315)</f>
        <v>786.4</v>
      </c>
    </row>
    <row r="315" spans="1:7" ht="27.75" customHeight="1">
      <c r="A315" s="163" t="s">
        <v>313</v>
      </c>
      <c r="B315" s="410">
        <v>475</v>
      </c>
      <c r="C315" s="375" t="s">
        <v>228</v>
      </c>
      <c r="D315" s="373" t="s">
        <v>733</v>
      </c>
      <c r="E315" s="373" t="s">
        <v>893</v>
      </c>
      <c r="F315" s="354">
        <v>786.4</v>
      </c>
    </row>
    <row r="316" spans="1:7" s="62" customFormat="1" ht="27.75" customHeight="1">
      <c r="A316" s="301" t="s">
        <v>241</v>
      </c>
      <c r="B316" s="409">
        <v>475</v>
      </c>
      <c r="C316" s="382" t="s">
        <v>223</v>
      </c>
      <c r="D316" s="372"/>
      <c r="E316" s="372"/>
      <c r="F316" s="458">
        <f>SUM(F317)</f>
        <v>3400</v>
      </c>
    </row>
    <row r="317" spans="1:7" ht="33.75" customHeight="1">
      <c r="A317" s="313" t="s">
        <v>778</v>
      </c>
      <c r="B317" s="409">
        <v>475</v>
      </c>
      <c r="C317" s="382" t="s">
        <v>223</v>
      </c>
      <c r="D317" s="372" t="s">
        <v>534</v>
      </c>
      <c r="E317" s="373"/>
      <c r="F317" s="458">
        <f>SUM(F318)</f>
        <v>3400</v>
      </c>
    </row>
    <row r="318" spans="1:7" s="9" customFormat="1" ht="27" customHeight="1">
      <c r="A318" s="310" t="s">
        <v>74</v>
      </c>
      <c r="B318" s="410">
        <v>475</v>
      </c>
      <c r="C318" s="375" t="s">
        <v>223</v>
      </c>
      <c r="D318" s="373" t="s">
        <v>665</v>
      </c>
      <c r="E318" s="373"/>
      <c r="F318" s="354">
        <f>F319</f>
        <v>3400</v>
      </c>
    </row>
    <row r="319" spans="1:7" s="9" customFormat="1" ht="34.5" customHeight="1">
      <c r="A319" s="310" t="s">
        <v>731</v>
      </c>
      <c r="B319" s="410">
        <v>475</v>
      </c>
      <c r="C319" s="375" t="s">
        <v>223</v>
      </c>
      <c r="D319" s="373" t="s">
        <v>734</v>
      </c>
      <c r="E319" s="373"/>
      <c r="F319" s="354">
        <f>F320</f>
        <v>3400</v>
      </c>
    </row>
    <row r="320" spans="1:7" ht="78.75" customHeight="1">
      <c r="A320" s="345" t="s">
        <v>548</v>
      </c>
      <c r="B320" s="410">
        <v>475</v>
      </c>
      <c r="C320" s="375" t="s">
        <v>223</v>
      </c>
      <c r="D320" s="373" t="s">
        <v>735</v>
      </c>
      <c r="E320" s="372"/>
      <c r="F320" s="354">
        <f>F321</f>
        <v>3400</v>
      </c>
    </row>
    <row r="321" spans="1:7" s="11" customFormat="1" ht="21" customHeight="1">
      <c r="A321" s="163" t="s">
        <v>313</v>
      </c>
      <c r="B321" s="410">
        <v>475</v>
      </c>
      <c r="C321" s="375" t="s">
        <v>223</v>
      </c>
      <c r="D321" s="373" t="s">
        <v>735</v>
      </c>
      <c r="E321" s="373" t="s">
        <v>830</v>
      </c>
      <c r="F321" s="354">
        <v>3400</v>
      </c>
    </row>
    <row r="322" spans="1:7" ht="34.5" customHeight="1">
      <c r="A322" s="344" t="s">
        <v>224</v>
      </c>
      <c r="B322" s="409">
        <v>476</v>
      </c>
      <c r="C322" s="375"/>
      <c r="D322" s="373"/>
      <c r="E322" s="373"/>
      <c r="F322" s="458">
        <f>SUM(F328+F323)</f>
        <v>12890</v>
      </c>
    </row>
    <row r="323" spans="1:7" ht="28.5" customHeight="1">
      <c r="A323" s="264" t="s">
        <v>568</v>
      </c>
      <c r="B323" s="409">
        <v>476</v>
      </c>
      <c r="C323" s="382" t="s">
        <v>225</v>
      </c>
      <c r="D323" s="372"/>
      <c r="E323" s="372"/>
      <c r="F323" s="458">
        <f>SUM(F324)</f>
        <v>600</v>
      </c>
    </row>
    <row r="324" spans="1:7" ht="43.5" customHeight="1">
      <c r="A324" s="313" t="s">
        <v>1243</v>
      </c>
      <c r="B324" s="409">
        <v>476</v>
      </c>
      <c r="C324" s="382" t="s">
        <v>225</v>
      </c>
      <c r="D324" s="372" t="s">
        <v>666</v>
      </c>
      <c r="E324" s="372"/>
      <c r="F324" s="458">
        <f>SUM(F326)</f>
        <v>600</v>
      </c>
    </row>
    <row r="325" spans="1:7" ht="43.5" customHeight="1">
      <c r="A325" s="310" t="s">
        <v>720</v>
      </c>
      <c r="B325" s="410">
        <v>476</v>
      </c>
      <c r="C325" s="375" t="s">
        <v>225</v>
      </c>
      <c r="D325" s="373" t="s">
        <v>730</v>
      </c>
      <c r="E325" s="372"/>
      <c r="F325" s="354">
        <f>F326</f>
        <v>600</v>
      </c>
    </row>
    <row r="326" spans="1:7" ht="32.25" customHeight="1">
      <c r="A326" s="163" t="s">
        <v>19</v>
      </c>
      <c r="B326" s="410">
        <v>476</v>
      </c>
      <c r="C326" s="375" t="s">
        <v>225</v>
      </c>
      <c r="D326" s="373" t="s">
        <v>721</v>
      </c>
      <c r="E326" s="373"/>
      <c r="F326" s="354">
        <f>SUM(F327)</f>
        <v>600</v>
      </c>
    </row>
    <row r="327" spans="1:7" ht="39" customHeight="1">
      <c r="A327" s="267" t="s">
        <v>422</v>
      </c>
      <c r="B327" s="410">
        <v>476</v>
      </c>
      <c r="C327" s="375" t="s">
        <v>225</v>
      </c>
      <c r="D327" s="373" t="s">
        <v>721</v>
      </c>
      <c r="E327" s="373" t="s">
        <v>421</v>
      </c>
      <c r="F327" s="354">
        <v>600</v>
      </c>
    </row>
    <row r="328" spans="1:7" s="11" customFormat="1" ht="24.75" customHeight="1">
      <c r="A328" s="264" t="s">
        <v>349</v>
      </c>
      <c r="B328" s="409">
        <v>476</v>
      </c>
      <c r="C328" s="382" t="s">
        <v>226</v>
      </c>
      <c r="D328" s="372"/>
      <c r="E328" s="372"/>
      <c r="F328" s="458">
        <f>SUM(F329)</f>
        <v>12290</v>
      </c>
    </row>
    <row r="329" spans="1:7" ht="30.75" customHeight="1">
      <c r="A329" s="264" t="s">
        <v>227</v>
      </c>
      <c r="B329" s="409">
        <v>476</v>
      </c>
      <c r="C329" s="382" t="s">
        <v>627</v>
      </c>
      <c r="D329" s="372"/>
      <c r="E329" s="372"/>
      <c r="F329" s="458">
        <f>SUM(F330)</f>
        <v>12290</v>
      </c>
    </row>
    <row r="330" spans="1:7" s="62" customFormat="1" ht="45.75" customHeight="1">
      <c r="A330" s="313" t="s">
        <v>1243</v>
      </c>
      <c r="B330" s="409">
        <v>476</v>
      </c>
      <c r="C330" s="382" t="s">
        <v>627</v>
      </c>
      <c r="D330" s="372" t="s">
        <v>666</v>
      </c>
      <c r="E330" s="372"/>
      <c r="F330" s="458">
        <f>SUM(F334,F332,F336)</f>
        <v>12290</v>
      </c>
    </row>
    <row r="331" spans="1:7" s="62" customFormat="1" ht="45.75" customHeight="1">
      <c r="A331" s="307" t="s">
        <v>729</v>
      </c>
      <c r="B331" s="410">
        <v>476</v>
      </c>
      <c r="C331" s="375" t="s">
        <v>627</v>
      </c>
      <c r="D331" s="373" t="s">
        <v>762</v>
      </c>
      <c r="E331" s="372"/>
      <c r="F331" s="354">
        <f>SUM(F333,F335,F336)</f>
        <v>12290</v>
      </c>
    </row>
    <row r="332" spans="1:7" s="62" customFormat="1" ht="23.25" customHeight="1">
      <c r="A332" s="346" t="s">
        <v>772</v>
      </c>
      <c r="B332" s="373" t="s">
        <v>496</v>
      </c>
      <c r="C332" s="373" t="s">
        <v>627</v>
      </c>
      <c r="D332" s="373" t="s">
        <v>763</v>
      </c>
      <c r="E332" s="373"/>
      <c r="F332" s="354">
        <f>SUM(F333)</f>
        <v>1450</v>
      </c>
    </row>
    <row r="333" spans="1:7" s="62" customFormat="1" ht="33.75" customHeight="1">
      <c r="A333" s="267" t="s">
        <v>422</v>
      </c>
      <c r="B333" s="373" t="s">
        <v>496</v>
      </c>
      <c r="C333" s="373" t="s">
        <v>627</v>
      </c>
      <c r="D333" s="373" t="s">
        <v>763</v>
      </c>
      <c r="E333" s="373" t="s">
        <v>421</v>
      </c>
      <c r="F333" s="354">
        <v>1450</v>
      </c>
    </row>
    <row r="334" spans="1:7" s="95" customFormat="1" ht="21.75" customHeight="1">
      <c r="A334" s="346" t="s">
        <v>771</v>
      </c>
      <c r="B334" s="373" t="s">
        <v>496</v>
      </c>
      <c r="C334" s="373" t="s">
        <v>627</v>
      </c>
      <c r="D334" s="373" t="s">
        <v>764</v>
      </c>
      <c r="E334" s="373"/>
      <c r="F334" s="354">
        <f>F335</f>
        <v>920</v>
      </c>
    </row>
    <row r="335" spans="1:7" s="10" customFormat="1" ht="30" customHeight="1">
      <c r="A335" s="163" t="s">
        <v>770</v>
      </c>
      <c r="B335" s="410">
        <v>476</v>
      </c>
      <c r="C335" s="375" t="s">
        <v>627</v>
      </c>
      <c r="D335" s="373" t="s">
        <v>764</v>
      </c>
      <c r="E335" s="373" t="s">
        <v>768</v>
      </c>
      <c r="F335" s="354">
        <v>920</v>
      </c>
    </row>
    <row r="336" spans="1:7" s="95" customFormat="1" ht="25.5" customHeight="1">
      <c r="A336" s="346" t="s">
        <v>802</v>
      </c>
      <c r="B336" s="410">
        <v>476</v>
      </c>
      <c r="C336" s="375" t="s">
        <v>627</v>
      </c>
      <c r="D336" s="373" t="s">
        <v>917</v>
      </c>
      <c r="E336" s="373"/>
      <c r="F336" s="354">
        <f>F340+F341+F337</f>
        <v>9920</v>
      </c>
      <c r="G336" s="274"/>
    </row>
    <row r="337" spans="1:7" s="95" customFormat="1" ht="31.5" customHeight="1">
      <c r="A337" s="264" t="s">
        <v>432</v>
      </c>
      <c r="B337" s="410">
        <v>476</v>
      </c>
      <c r="C337" s="373" t="s">
        <v>780</v>
      </c>
      <c r="D337" s="373"/>
      <c r="E337" s="373"/>
      <c r="F337" s="354">
        <f>F338</f>
        <v>0</v>
      </c>
      <c r="G337" s="275"/>
    </row>
    <row r="338" spans="1:7" s="95" customFormat="1" ht="25.5" customHeight="1">
      <c r="A338" s="267" t="s">
        <v>1184</v>
      </c>
      <c r="B338" s="410">
        <v>476</v>
      </c>
      <c r="C338" s="373" t="s">
        <v>780</v>
      </c>
      <c r="D338" s="386" t="s">
        <v>1185</v>
      </c>
      <c r="E338" s="373"/>
      <c r="F338" s="354">
        <f>F339</f>
        <v>0</v>
      </c>
      <c r="G338" s="275"/>
    </row>
    <row r="339" spans="1:7" s="95" customFormat="1" ht="25.5" customHeight="1">
      <c r="A339" s="340" t="s">
        <v>770</v>
      </c>
      <c r="B339" s="410">
        <v>476</v>
      </c>
      <c r="C339" s="373" t="s">
        <v>780</v>
      </c>
      <c r="D339" s="386" t="s">
        <v>1185</v>
      </c>
      <c r="E339" s="373" t="s">
        <v>768</v>
      </c>
      <c r="F339" s="354"/>
      <c r="G339" s="275"/>
    </row>
    <row r="340" spans="1:7" ht="29.25" customHeight="1">
      <c r="A340" s="163" t="s">
        <v>770</v>
      </c>
      <c r="B340" s="410">
        <v>476</v>
      </c>
      <c r="C340" s="375" t="s">
        <v>627</v>
      </c>
      <c r="D340" s="373" t="s">
        <v>765</v>
      </c>
      <c r="E340" s="373" t="s">
        <v>768</v>
      </c>
      <c r="F340" s="354">
        <v>9420</v>
      </c>
      <c r="G340" s="276"/>
    </row>
    <row r="341" spans="1:7" s="95" customFormat="1" ht="25.5" customHeight="1">
      <c r="A341" s="163" t="s">
        <v>916</v>
      </c>
      <c r="B341" s="410">
        <v>476</v>
      </c>
      <c r="C341" s="375" t="s">
        <v>627</v>
      </c>
      <c r="D341" s="373" t="s">
        <v>918</v>
      </c>
      <c r="E341" s="373" t="s">
        <v>768</v>
      </c>
      <c r="F341" s="354">
        <v>500</v>
      </c>
    </row>
    <row r="342" spans="1:7" ht="25.5" customHeight="1">
      <c r="A342" s="321" t="s">
        <v>229</v>
      </c>
      <c r="B342" s="394">
        <v>477</v>
      </c>
      <c r="C342" s="375"/>
      <c r="D342" s="373"/>
      <c r="E342" s="373"/>
      <c r="F342" s="458">
        <f>SUM(F343,F350)</f>
        <v>82458.200000000012</v>
      </c>
    </row>
    <row r="343" spans="1:7" ht="25.5" customHeight="1">
      <c r="A343" s="325" t="s">
        <v>348</v>
      </c>
      <c r="B343" s="394">
        <v>477</v>
      </c>
      <c r="C343" s="382" t="s">
        <v>347</v>
      </c>
      <c r="D343" s="373"/>
      <c r="E343" s="373"/>
      <c r="F343" s="458">
        <f>SUM(F344)</f>
        <v>20169</v>
      </c>
    </row>
    <row r="344" spans="1:7" s="11" customFormat="1" ht="25.5" customHeight="1">
      <c r="A344" s="322" t="s">
        <v>567</v>
      </c>
      <c r="B344" s="394">
        <v>477</v>
      </c>
      <c r="C344" s="372" t="s">
        <v>780</v>
      </c>
      <c r="D344" s="372"/>
      <c r="E344" s="372"/>
      <c r="F344" s="458">
        <f>SUM(F345)</f>
        <v>20169</v>
      </c>
    </row>
    <row r="345" spans="1:7" s="11" customFormat="1" ht="48" customHeight="1">
      <c r="A345" s="322" t="s">
        <v>1251</v>
      </c>
      <c r="B345" s="394">
        <v>477</v>
      </c>
      <c r="C345" s="372" t="s">
        <v>780</v>
      </c>
      <c r="D345" s="372" t="s">
        <v>648</v>
      </c>
      <c r="E345" s="373"/>
      <c r="F345" s="458">
        <f>SUM(F346)</f>
        <v>20169</v>
      </c>
    </row>
    <row r="346" spans="1:7" s="62" customFormat="1" ht="48.75" customHeight="1">
      <c r="A346" s="322" t="s">
        <v>13</v>
      </c>
      <c r="B346" s="394">
        <v>477</v>
      </c>
      <c r="C346" s="372" t="s">
        <v>780</v>
      </c>
      <c r="D346" s="372" t="s">
        <v>649</v>
      </c>
      <c r="E346" s="372"/>
      <c r="F346" s="458">
        <f>SUM(F348)</f>
        <v>20169</v>
      </c>
    </row>
    <row r="347" spans="1:7" s="62" customFormat="1" ht="32.25" customHeight="1">
      <c r="A347" s="329" t="s">
        <v>745</v>
      </c>
      <c r="B347" s="397">
        <v>477</v>
      </c>
      <c r="C347" s="373" t="s">
        <v>780</v>
      </c>
      <c r="D347" s="373" t="s">
        <v>746</v>
      </c>
      <c r="E347" s="373"/>
      <c r="F347" s="354">
        <f>F348</f>
        <v>20169</v>
      </c>
    </row>
    <row r="348" spans="1:7" s="62" customFormat="1" ht="32.25" customHeight="1">
      <c r="A348" s="267" t="s">
        <v>14</v>
      </c>
      <c r="B348" s="397">
        <v>477</v>
      </c>
      <c r="C348" s="373" t="s">
        <v>780</v>
      </c>
      <c r="D348" s="373" t="s">
        <v>747</v>
      </c>
      <c r="E348" s="372"/>
      <c r="F348" s="354">
        <f>SUM(F349)</f>
        <v>20169</v>
      </c>
    </row>
    <row r="349" spans="1:7" s="11" customFormat="1" ht="33" customHeight="1">
      <c r="A349" s="267" t="s">
        <v>313</v>
      </c>
      <c r="B349" s="397">
        <v>477</v>
      </c>
      <c r="C349" s="373" t="s">
        <v>780</v>
      </c>
      <c r="D349" s="373" t="s">
        <v>747</v>
      </c>
      <c r="E349" s="373" t="s">
        <v>312</v>
      </c>
      <c r="F349" s="354">
        <v>20169</v>
      </c>
    </row>
    <row r="350" spans="1:7" ht="24.75" customHeight="1">
      <c r="A350" s="264" t="s">
        <v>230</v>
      </c>
      <c r="B350" s="394">
        <v>477</v>
      </c>
      <c r="C350" s="382" t="s">
        <v>231</v>
      </c>
      <c r="D350" s="372"/>
      <c r="E350" s="372"/>
      <c r="F350" s="458">
        <f>SUM(F351,F372)</f>
        <v>62289.200000000004</v>
      </c>
    </row>
    <row r="351" spans="1:7" ht="19.5" customHeight="1">
      <c r="A351" s="264" t="s">
        <v>565</v>
      </c>
      <c r="B351" s="394">
        <v>477</v>
      </c>
      <c r="C351" s="382" t="s">
        <v>232</v>
      </c>
      <c r="D351" s="372"/>
      <c r="E351" s="372"/>
      <c r="F351" s="458">
        <f>SUM(F352)</f>
        <v>55593.200000000004</v>
      </c>
    </row>
    <row r="352" spans="1:7" ht="45" customHeight="1">
      <c r="A352" s="322" t="s">
        <v>15</v>
      </c>
      <c r="B352" s="394">
        <v>477</v>
      </c>
      <c r="C352" s="382" t="s">
        <v>232</v>
      </c>
      <c r="D352" s="372" t="s">
        <v>659</v>
      </c>
      <c r="E352" s="372"/>
      <c r="F352" s="458">
        <f>SUM(F354,F356,F363,F366+F358)</f>
        <v>55593.200000000004</v>
      </c>
    </row>
    <row r="353" spans="1:6" ht="34.5" customHeight="1">
      <c r="A353" s="267" t="s">
        <v>742</v>
      </c>
      <c r="B353" s="397">
        <v>477</v>
      </c>
      <c r="C353" s="375" t="s">
        <v>232</v>
      </c>
      <c r="D353" s="373" t="s">
        <v>736</v>
      </c>
      <c r="E353" s="372"/>
      <c r="F353" s="354">
        <f>F354+F356+F358</f>
        <v>35193.200000000004</v>
      </c>
    </row>
    <row r="354" spans="1:6" ht="44.25" customHeight="1">
      <c r="A354" s="153" t="s">
        <v>546</v>
      </c>
      <c r="B354" s="394">
        <v>477</v>
      </c>
      <c r="C354" s="382" t="s">
        <v>232</v>
      </c>
      <c r="D354" s="372" t="s">
        <v>743</v>
      </c>
      <c r="E354" s="372"/>
      <c r="F354" s="458">
        <f>SUM(F355)</f>
        <v>27781.8</v>
      </c>
    </row>
    <row r="355" spans="1:6" ht="23.25" customHeight="1">
      <c r="A355" s="267" t="s">
        <v>313</v>
      </c>
      <c r="B355" s="397">
        <v>477</v>
      </c>
      <c r="C355" s="375" t="s">
        <v>232</v>
      </c>
      <c r="D355" s="373" t="s">
        <v>743</v>
      </c>
      <c r="E355" s="373" t="s">
        <v>312</v>
      </c>
      <c r="F355" s="459">
        <v>27781.8</v>
      </c>
    </row>
    <row r="356" spans="1:6" s="62" customFormat="1" ht="37.5" customHeight="1">
      <c r="A356" s="322" t="s">
        <v>16</v>
      </c>
      <c r="B356" s="394">
        <v>477</v>
      </c>
      <c r="C356" s="382" t="s">
        <v>232</v>
      </c>
      <c r="D356" s="372" t="s">
        <v>744</v>
      </c>
      <c r="E356" s="372"/>
      <c r="F356" s="458">
        <f>F357</f>
        <v>7100</v>
      </c>
    </row>
    <row r="357" spans="1:6" ht="24.75" customHeight="1">
      <c r="A357" s="267" t="s">
        <v>313</v>
      </c>
      <c r="B357" s="397">
        <v>477</v>
      </c>
      <c r="C357" s="375" t="s">
        <v>232</v>
      </c>
      <c r="D357" s="373" t="s">
        <v>744</v>
      </c>
      <c r="E357" s="373" t="s">
        <v>893</v>
      </c>
      <c r="F357" s="354">
        <v>7100</v>
      </c>
    </row>
    <row r="358" spans="1:6" ht="24.75" customHeight="1">
      <c r="A358" s="267" t="s">
        <v>1181</v>
      </c>
      <c r="B358" s="397">
        <v>477</v>
      </c>
      <c r="C358" s="375" t="s">
        <v>232</v>
      </c>
      <c r="D358" s="373"/>
      <c r="E358" s="373"/>
      <c r="F358" s="354">
        <f>F359+F360+F361+F362</f>
        <v>311.39999999999998</v>
      </c>
    </row>
    <row r="359" spans="1:6" ht="24.75" customHeight="1">
      <c r="A359" s="267" t="s">
        <v>1196</v>
      </c>
      <c r="B359" s="397">
        <v>477</v>
      </c>
      <c r="C359" s="375" t="s">
        <v>232</v>
      </c>
      <c r="D359" s="373" t="s">
        <v>1178</v>
      </c>
      <c r="E359" s="373" t="s">
        <v>1138</v>
      </c>
      <c r="F359" s="354">
        <v>311.39999999999998</v>
      </c>
    </row>
    <row r="360" spans="1:6" ht="24.75" customHeight="1">
      <c r="A360" s="267" t="s">
        <v>1136</v>
      </c>
      <c r="B360" s="397">
        <v>477</v>
      </c>
      <c r="C360" s="375" t="s">
        <v>232</v>
      </c>
      <c r="D360" s="373" t="s">
        <v>1139</v>
      </c>
      <c r="E360" s="373" t="s">
        <v>1138</v>
      </c>
      <c r="F360" s="354">
        <v>0</v>
      </c>
    </row>
    <row r="361" spans="1:6" ht="24.75" customHeight="1">
      <c r="A361" s="267" t="s">
        <v>1196</v>
      </c>
      <c r="B361" s="397">
        <v>477</v>
      </c>
      <c r="C361" s="375" t="s">
        <v>232</v>
      </c>
      <c r="D361" s="373" t="s">
        <v>1188</v>
      </c>
      <c r="E361" s="373" t="s">
        <v>1138</v>
      </c>
      <c r="F361" s="354">
        <v>0</v>
      </c>
    </row>
    <row r="362" spans="1:6" ht="24.75" customHeight="1">
      <c r="A362" s="267" t="s">
        <v>1136</v>
      </c>
      <c r="B362" s="397">
        <v>477</v>
      </c>
      <c r="C362" s="375" t="s">
        <v>232</v>
      </c>
      <c r="D362" s="373" t="s">
        <v>1189</v>
      </c>
      <c r="E362" s="373" t="s">
        <v>1138</v>
      </c>
      <c r="F362" s="354">
        <v>0</v>
      </c>
    </row>
    <row r="363" spans="1:6" ht="24.75" customHeight="1">
      <c r="A363" s="322" t="s">
        <v>741</v>
      </c>
      <c r="B363" s="394">
        <v>477</v>
      </c>
      <c r="C363" s="382" t="s">
        <v>232</v>
      </c>
      <c r="D363" s="372" t="s">
        <v>737</v>
      </c>
      <c r="E363" s="373"/>
      <c r="F363" s="458">
        <f>SUM(F364)</f>
        <v>4800</v>
      </c>
    </row>
    <row r="364" spans="1:6" s="62" customFormat="1" ht="19.5" customHeight="1">
      <c r="A364" s="267" t="s">
        <v>17</v>
      </c>
      <c r="B364" s="397">
        <v>477</v>
      </c>
      <c r="C364" s="375" t="s">
        <v>232</v>
      </c>
      <c r="D364" s="373" t="s">
        <v>750</v>
      </c>
      <c r="E364" s="373"/>
      <c r="F364" s="354">
        <f>SUM(F365)</f>
        <v>4800</v>
      </c>
    </row>
    <row r="365" spans="1:6" ht="22.5" customHeight="1">
      <c r="A365" s="267" t="s">
        <v>313</v>
      </c>
      <c r="B365" s="397">
        <v>477</v>
      </c>
      <c r="C365" s="375" t="s">
        <v>232</v>
      </c>
      <c r="D365" s="373" t="s">
        <v>750</v>
      </c>
      <c r="E365" s="373" t="s">
        <v>312</v>
      </c>
      <c r="F365" s="354">
        <v>4800</v>
      </c>
    </row>
    <row r="366" spans="1:6" ht="29.25" customHeight="1">
      <c r="A366" s="322" t="s">
        <v>738</v>
      </c>
      <c r="B366" s="394">
        <v>477</v>
      </c>
      <c r="C366" s="382" t="s">
        <v>232</v>
      </c>
      <c r="D366" s="372" t="s">
        <v>740</v>
      </c>
      <c r="E366" s="373"/>
      <c r="F366" s="458">
        <f>SUM(F367)+F369</f>
        <v>15600</v>
      </c>
    </row>
    <row r="367" spans="1:6" s="62" customFormat="1" ht="19.5" customHeight="1">
      <c r="A367" s="322" t="s">
        <v>18</v>
      </c>
      <c r="B367" s="397">
        <v>477</v>
      </c>
      <c r="C367" s="375" t="s">
        <v>232</v>
      </c>
      <c r="D367" s="373" t="s">
        <v>739</v>
      </c>
      <c r="E367" s="373"/>
      <c r="F367" s="354">
        <f>F368</f>
        <v>15600</v>
      </c>
    </row>
    <row r="368" spans="1:6" ht="24" customHeight="1">
      <c r="A368" s="267" t="s">
        <v>313</v>
      </c>
      <c r="B368" s="397">
        <v>477</v>
      </c>
      <c r="C368" s="375" t="s">
        <v>232</v>
      </c>
      <c r="D368" s="373" t="s">
        <v>739</v>
      </c>
      <c r="E368" s="373" t="s">
        <v>893</v>
      </c>
      <c r="F368" s="354">
        <v>15600</v>
      </c>
    </row>
    <row r="369" spans="1:9" ht="31.5" customHeight="1">
      <c r="A369" s="267" t="s">
        <v>1180</v>
      </c>
      <c r="B369" s="397">
        <v>477</v>
      </c>
      <c r="C369" s="375" t="s">
        <v>232</v>
      </c>
      <c r="D369" s="373"/>
      <c r="E369" s="373"/>
      <c r="F369" s="354">
        <f>F370+F371</f>
        <v>0</v>
      </c>
    </row>
    <row r="370" spans="1:9" ht="24" customHeight="1">
      <c r="A370" s="267" t="s">
        <v>1196</v>
      </c>
      <c r="B370" s="397">
        <v>477</v>
      </c>
      <c r="C370" s="375" t="s">
        <v>232</v>
      </c>
      <c r="D370" s="373" t="s">
        <v>1179</v>
      </c>
      <c r="E370" s="373" t="s">
        <v>1138</v>
      </c>
      <c r="F370" s="354">
        <v>0</v>
      </c>
    </row>
    <row r="371" spans="1:9" ht="24" customHeight="1">
      <c r="A371" s="267" t="s">
        <v>1136</v>
      </c>
      <c r="B371" s="397">
        <v>477</v>
      </c>
      <c r="C371" s="375" t="s">
        <v>232</v>
      </c>
      <c r="D371" s="373" t="s">
        <v>1137</v>
      </c>
      <c r="E371" s="373" t="s">
        <v>1138</v>
      </c>
      <c r="F371" s="354">
        <v>0</v>
      </c>
    </row>
    <row r="372" spans="1:9" s="11" customFormat="1" ht="30.75" customHeight="1">
      <c r="A372" s="325" t="s">
        <v>310</v>
      </c>
      <c r="B372" s="394">
        <v>477</v>
      </c>
      <c r="C372" s="382" t="s">
        <v>233</v>
      </c>
      <c r="D372" s="372"/>
      <c r="E372" s="372"/>
      <c r="F372" s="458">
        <f>SUM(F377)+F373</f>
        <v>6696</v>
      </c>
    </row>
    <row r="373" spans="1:9" s="11" customFormat="1" ht="30.75" customHeight="1">
      <c r="A373" s="264" t="s">
        <v>909</v>
      </c>
      <c r="B373" s="394">
        <v>477</v>
      </c>
      <c r="C373" s="372" t="s">
        <v>233</v>
      </c>
      <c r="D373" s="372" t="s">
        <v>910</v>
      </c>
      <c r="E373" s="372"/>
      <c r="F373" s="458">
        <f>F374</f>
        <v>5118</v>
      </c>
    </row>
    <row r="374" spans="1:9" s="11" customFormat="1" ht="30.75" customHeight="1">
      <c r="A374" s="267" t="s">
        <v>911</v>
      </c>
      <c r="B374" s="397">
        <v>477</v>
      </c>
      <c r="C374" s="373" t="s">
        <v>233</v>
      </c>
      <c r="D374" s="373" t="s">
        <v>910</v>
      </c>
      <c r="E374" s="373"/>
      <c r="F374" s="354">
        <f>F375</f>
        <v>5118</v>
      </c>
    </row>
    <row r="375" spans="1:9" s="11" customFormat="1" ht="30.75" customHeight="1">
      <c r="A375" s="267" t="s">
        <v>313</v>
      </c>
      <c r="B375" s="397">
        <v>477</v>
      </c>
      <c r="C375" s="373" t="s">
        <v>233</v>
      </c>
      <c r="D375" s="373" t="s">
        <v>910</v>
      </c>
      <c r="E375" s="373" t="s">
        <v>893</v>
      </c>
      <c r="F375" s="354">
        <v>5118</v>
      </c>
    </row>
    <row r="376" spans="1:9" s="11" customFormat="1" ht="31.5" customHeight="1">
      <c r="A376" s="264" t="s">
        <v>539</v>
      </c>
      <c r="B376" s="394">
        <v>477</v>
      </c>
      <c r="C376" s="382" t="s">
        <v>233</v>
      </c>
      <c r="D376" s="372" t="s">
        <v>497</v>
      </c>
      <c r="E376" s="372"/>
      <c r="F376" s="458">
        <f>SUM(F377)</f>
        <v>1578</v>
      </c>
      <c r="G376" s="38">
        <v>115</v>
      </c>
    </row>
    <row r="377" spans="1:9" ht="42.75" customHeight="1">
      <c r="A377" s="307" t="s">
        <v>437</v>
      </c>
      <c r="B377" s="397">
        <v>477</v>
      </c>
      <c r="C377" s="373" t="s">
        <v>233</v>
      </c>
      <c r="D377" s="373" t="s">
        <v>660</v>
      </c>
      <c r="E377" s="373"/>
      <c r="F377" s="354">
        <f>SUM(F378,F380)</f>
        <v>1578</v>
      </c>
    </row>
    <row r="378" spans="1:9" ht="30.75" customHeight="1">
      <c r="A378" s="163" t="s">
        <v>424</v>
      </c>
      <c r="B378" s="397">
        <v>477</v>
      </c>
      <c r="C378" s="373" t="s">
        <v>233</v>
      </c>
      <c r="D378" s="373" t="s">
        <v>661</v>
      </c>
      <c r="E378" s="373"/>
      <c r="F378" s="354">
        <f>SUM(F379)</f>
        <v>1563</v>
      </c>
    </row>
    <row r="379" spans="1:9" ht="33" customHeight="1">
      <c r="A379" s="163" t="s">
        <v>426</v>
      </c>
      <c r="B379" s="397">
        <v>477</v>
      </c>
      <c r="C379" s="373" t="s">
        <v>233</v>
      </c>
      <c r="D379" s="373" t="s">
        <v>661</v>
      </c>
      <c r="E379" s="373" t="s">
        <v>425</v>
      </c>
      <c r="F379" s="354">
        <v>1563</v>
      </c>
    </row>
    <row r="380" spans="1:9" ht="24.75" customHeight="1">
      <c r="A380" s="163" t="s">
        <v>377</v>
      </c>
      <c r="B380" s="397">
        <v>477</v>
      </c>
      <c r="C380" s="373" t="s">
        <v>233</v>
      </c>
      <c r="D380" s="373" t="s">
        <v>662</v>
      </c>
      <c r="E380" s="373"/>
      <c r="F380" s="354">
        <f>SUM(F381)</f>
        <v>15</v>
      </c>
    </row>
    <row r="381" spans="1:9" ht="33.75" customHeight="1">
      <c r="A381" s="163" t="s">
        <v>422</v>
      </c>
      <c r="B381" s="397">
        <v>477</v>
      </c>
      <c r="C381" s="373" t="s">
        <v>233</v>
      </c>
      <c r="D381" s="373" t="s">
        <v>662</v>
      </c>
      <c r="E381" s="373" t="s">
        <v>421</v>
      </c>
      <c r="F381" s="354">
        <v>15</v>
      </c>
    </row>
    <row r="382" spans="1:9" ht="20.100000000000001" customHeight="1">
      <c r="A382" s="347"/>
      <c r="B382" s="411"/>
      <c r="C382" s="412"/>
      <c r="D382" s="411"/>
      <c r="E382" s="411"/>
      <c r="F382" s="475"/>
    </row>
    <row r="383" spans="1:9">
      <c r="I383" s="38"/>
    </row>
  </sheetData>
  <mergeCells count="4">
    <mergeCell ref="A6:F6"/>
    <mergeCell ref="D4:G4"/>
    <mergeCell ref="B3:F3"/>
    <mergeCell ref="E5:F5"/>
  </mergeCells>
  <phoneticPr fontId="25" type="noConversion"/>
  <pageMargins left="0.98425196850393704" right="0.19685039370078741" top="0.19685039370078741" bottom="0" header="0.51181102362204722" footer="0.51181102362204722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5"/>
  <sheetViews>
    <sheetView topLeftCell="A281" workbookViewId="0">
      <selection activeCell="J287" sqref="J287"/>
    </sheetView>
  </sheetViews>
  <sheetFormatPr defaultRowHeight="12.75"/>
  <cols>
    <col min="1" max="1" width="50.28515625" style="150" customWidth="1"/>
    <col min="2" max="2" width="10" style="317" customWidth="1"/>
    <col min="3" max="3" width="9.7109375" style="451" customWidth="1"/>
    <col min="4" max="4" width="13.85546875" style="317" customWidth="1"/>
    <col min="5" max="5" width="8.85546875" style="317" customWidth="1"/>
    <col min="6" max="7" width="9.85546875" style="447" customWidth="1"/>
    <col min="8" max="8" width="0" hidden="1" customWidth="1"/>
  </cols>
  <sheetData>
    <row r="1" spans="1:9">
      <c r="G1" s="447" t="s">
        <v>1266</v>
      </c>
    </row>
    <row r="2" spans="1:9">
      <c r="A2" s="38"/>
      <c r="B2" s="318"/>
      <c r="C2" s="448"/>
      <c r="D2" s="318"/>
      <c r="E2" s="318"/>
      <c r="F2" s="523" t="s">
        <v>381</v>
      </c>
      <c r="G2" s="523"/>
    </row>
    <row r="3" spans="1:9" ht="43.5" customHeight="1">
      <c r="A3" s="148"/>
      <c r="B3" s="516" t="s">
        <v>1244</v>
      </c>
      <c r="C3" s="524"/>
      <c r="D3" s="524"/>
      <c r="E3" s="524"/>
      <c r="F3" s="524"/>
      <c r="G3" s="525"/>
    </row>
    <row r="4" spans="1:9" ht="14.25" customHeight="1">
      <c r="A4" s="148"/>
      <c r="B4" s="437"/>
      <c r="C4" s="437"/>
      <c r="D4" s="516"/>
      <c r="E4" s="516"/>
      <c r="F4" s="516"/>
      <c r="G4" s="516"/>
    </row>
    <row r="5" spans="1:9" ht="27" customHeight="1">
      <c r="A5" s="148"/>
      <c r="B5" s="437"/>
      <c r="C5" s="437"/>
      <c r="D5" s="437"/>
      <c r="E5" s="437"/>
      <c r="F5" s="516" t="s">
        <v>1021</v>
      </c>
      <c r="G5" s="516"/>
    </row>
    <row r="6" spans="1:9" ht="9.75" customHeight="1">
      <c r="A6" s="94"/>
      <c r="B6" s="437"/>
      <c r="C6" s="437"/>
      <c r="D6" s="437"/>
      <c r="E6" s="437"/>
      <c r="F6" s="439"/>
      <c r="G6" s="439"/>
    </row>
    <row r="7" spans="1:9" ht="33" customHeight="1">
      <c r="A7" s="526" t="s">
        <v>1302</v>
      </c>
      <c r="B7" s="526"/>
      <c r="C7" s="526"/>
      <c r="D7" s="526"/>
      <c r="E7" s="526"/>
      <c r="F7" s="526"/>
      <c r="G7" s="456" t="s">
        <v>573</v>
      </c>
    </row>
    <row r="8" spans="1:9" s="38" customFormat="1" ht="36" customHeight="1">
      <c r="A8" s="320" t="s">
        <v>334</v>
      </c>
      <c r="B8" s="457" t="s">
        <v>299</v>
      </c>
      <c r="C8" s="350" t="s">
        <v>300</v>
      </c>
      <c r="D8" s="320" t="s">
        <v>420</v>
      </c>
      <c r="E8" s="320" t="s">
        <v>301</v>
      </c>
      <c r="F8" s="446" t="s">
        <v>1008</v>
      </c>
      <c r="G8" s="446" t="s">
        <v>1301</v>
      </c>
    </row>
    <row r="9" spans="1:9" ht="26.25" customHeight="1">
      <c r="A9" s="264" t="s">
        <v>302</v>
      </c>
      <c r="B9" s="370"/>
      <c r="C9" s="382"/>
      <c r="D9" s="366"/>
      <c r="E9" s="368"/>
      <c r="F9" s="458">
        <f>SUM(F10,F112,F157,F172,F199,F271,F325,F345,F181)+F385</f>
        <v>658455.1</v>
      </c>
      <c r="G9" s="458">
        <f>SUM(G10,G112,G157,G172,G199,G271,G325,G345,G181)+G385</f>
        <v>647253.5</v>
      </c>
      <c r="I9" s="452"/>
    </row>
    <row r="10" spans="1:9" ht="37.5" customHeight="1">
      <c r="A10" s="321" t="s">
        <v>255</v>
      </c>
      <c r="B10" s="368">
        <v>439</v>
      </c>
      <c r="C10" s="382"/>
      <c r="D10" s="368"/>
      <c r="E10" s="368"/>
      <c r="F10" s="458">
        <f>SUM(F11,F63,F95,F80)</f>
        <v>48729</v>
      </c>
      <c r="G10" s="458">
        <f>SUM(G11,G63,G95,G80)</f>
        <v>48379</v>
      </c>
    </row>
    <row r="11" spans="1:9" ht="25.5" customHeight="1">
      <c r="A11" s="264" t="s">
        <v>303</v>
      </c>
      <c r="B11" s="368">
        <v>439</v>
      </c>
      <c r="C11" s="382" t="s">
        <v>304</v>
      </c>
      <c r="D11" s="372"/>
      <c r="E11" s="372"/>
      <c r="F11" s="458">
        <f>SUM(F12,F19,F27,F39,F52,F57,F46)</f>
        <v>37744</v>
      </c>
      <c r="G11" s="458">
        <f>SUM(G12,G19,G27,G39,G52,G57,G46)</f>
        <v>37744</v>
      </c>
    </row>
    <row r="12" spans="1:9" ht="37.5" customHeight="1">
      <c r="A12" s="264" t="s">
        <v>305</v>
      </c>
      <c r="B12" s="368">
        <v>439</v>
      </c>
      <c r="C12" s="382" t="s">
        <v>306</v>
      </c>
      <c r="D12" s="372"/>
      <c r="E12" s="372"/>
      <c r="F12" s="458">
        <f>SUM(F14)</f>
        <v>1560</v>
      </c>
      <c r="G12" s="458">
        <f>SUM(G14)</f>
        <v>1560</v>
      </c>
    </row>
    <row r="13" spans="1:9" ht="37.5" customHeight="1">
      <c r="A13" s="264" t="s">
        <v>540</v>
      </c>
      <c r="B13" s="368">
        <v>439</v>
      </c>
      <c r="C13" s="382" t="s">
        <v>306</v>
      </c>
      <c r="D13" s="372" t="s">
        <v>489</v>
      </c>
      <c r="E13" s="372"/>
      <c r="F13" s="458">
        <f>SUM(F14)</f>
        <v>1560</v>
      </c>
      <c r="G13" s="458">
        <f>SUM(G14)</f>
        <v>1560</v>
      </c>
    </row>
    <row r="14" spans="1:9" ht="30" customHeight="1">
      <c r="A14" s="163" t="s">
        <v>307</v>
      </c>
      <c r="B14" s="395">
        <v>439</v>
      </c>
      <c r="C14" s="375" t="s">
        <v>306</v>
      </c>
      <c r="D14" s="373" t="s">
        <v>490</v>
      </c>
      <c r="E14" s="373"/>
      <c r="F14" s="354">
        <f>SUM(F15,F17)</f>
        <v>1560</v>
      </c>
      <c r="G14" s="354">
        <f>SUM(G15,G17)</f>
        <v>1560</v>
      </c>
    </row>
    <row r="15" spans="1:9" ht="31.5" customHeight="1">
      <c r="A15" s="163" t="s">
        <v>424</v>
      </c>
      <c r="B15" s="395">
        <v>439</v>
      </c>
      <c r="C15" s="375" t="s">
        <v>306</v>
      </c>
      <c r="D15" s="373" t="s">
        <v>491</v>
      </c>
      <c r="E15" s="373"/>
      <c r="F15" s="354">
        <f>SUM(F16)</f>
        <v>1560</v>
      </c>
      <c r="G15" s="354">
        <f>SUM(G16)</f>
        <v>1560</v>
      </c>
    </row>
    <row r="16" spans="1:9" ht="33.75" customHeight="1">
      <c r="A16" s="163" t="s">
        <v>426</v>
      </c>
      <c r="B16" s="395">
        <v>439</v>
      </c>
      <c r="C16" s="375" t="s">
        <v>306</v>
      </c>
      <c r="D16" s="373" t="s">
        <v>491</v>
      </c>
      <c r="E16" s="373" t="s">
        <v>425</v>
      </c>
      <c r="F16" s="354">
        <v>1560</v>
      </c>
      <c r="G16" s="354">
        <v>1560</v>
      </c>
    </row>
    <row r="17" spans="1:7" ht="35.25" hidden="1" customHeight="1">
      <c r="A17" s="163" t="s">
        <v>377</v>
      </c>
      <c r="B17" s="395">
        <v>439</v>
      </c>
      <c r="C17" s="375" t="s">
        <v>306</v>
      </c>
      <c r="D17" s="373" t="s">
        <v>492</v>
      </c>
      <c r="E17" s="373"/>
      <c r="F17" s="354">
        <f>F18</f>
        <v>0</v>
      </c>
      <c r="G17" s="354">
        <f>G18</f>
        <v>0</v>
      </c>
    </row>
    <row r="18" spans="1:7" ht="33.75" hidden="1" customHeight="1">
      <c r="A18" s="163" t="s">
        <v>422</v>
      </c>
      <c r="B18" s="395">
        <v>439</v>
      </c>
      <c r="C18" s="375" t="s">
        <v>306</v>
      </c>
      <c r="D18" s="373" t="s">
        <v>492</v>
      </c>
      <c r="E18" s="373" t="s">
        <v>421</v>
      </c>
      <c r="F18" s="354">
        <v>0</v>
      </c>
      <c r="G18" s="354">
        <v>0</v>
      </c>
    </row>
    <row r="19" spans="1:7" ht="44.25" customHeight="1">
      <c r="A19" s="264" t="s">
        <v>418</v>
      </c>
      <c r="B19" s="368">
        <v>439</v>
      </c>
      <c r="C19" s="382" t="s">
        <v>595</v>
      </c>
      <c r="D19" s="372"/>
      <c r="E19" s="372"/>
      <c r="F19" s="458">
        <f>F20</f>
        <v>1872</v>
      </c>
      <c r="G19" s="458">
        <f>G20</f>
        <v>1872</v>
      </c>
    </row>
    <row r="20" spans="1:7" ht="39" customHeight="1">
      <c r="A20" s="264" t="s">
        <v>540</v>
      </c>
      <c r="B20" s="368">
        <v>439</v>
      </c>
      <c r="C20" s="382" t="s">
        <v>595</v>
      </c>
      <c r="D20" s="372" t="s">
        <v>489</v>
      </c>
      <c r="E20" s="372"/>
      <c r="F20" s="458">
        <f>SUM(F21)+F26</f>
        <v>1872</v>
      </c>
      <c r="G20" s="458">
        <f>SUM(G21)+G26</f>
        <v>1872</v>
      </c>
    </row>
    <row r="21" spans="1:7" ht="28.5" customHeight="1">
      <c r="A21" s="163" t="s">
        <v>594</v>
      </c>
      <c r="B21" s="395">
        <v>439</v>
      </c>
      <c r="C21" s="375" t="s">
        <v>595</v>
      </c>
      <c r="D21" s="373" t="s">
        <v>493</v>
      </c>
      <c r="E21" s="373"/>
      <c r="F21" s="354">
        <f>SUM(F22,F24)</f>
        <v>1872</v>
      </c>
      <c r="G21" s="354">
        <f>SUM(G22,G24)</f>
        <v>1872</v>
      </c>
    </row>
    <row r="22" spans="1:7" ht="28.5" customHeight="1">
      <c r="A22" s="163" t="s">
        <v>424</v>
      </c>
      <c r="B22" s="395">
        <v>439</v>
      </c>
      <c r="C22" s="375" t="s">
        <v>595</v>
      </c>
      <c r="D22" s="373" t="s">
        <v>494</v>
      </c>
      <c r="E22" s="373"/>
      <c r="F22" s="354">
        <f>SUM(F23)</f>
        <v>1272</v>
      </c>
      <c r="G22" s="354">
        <f>SUM(G23)</f>
        <v>1272</v>
      </c>
    </row>
    <row r="23" spans="1:7" ht="25.5">
      <c r="A23" s="163" t="s">
        <v>426</v>
      </c>
      <c r="B23" s="395">
        <v>439</v>
      </c>
      <c r="C23" s="375" t="s">
        <v>595</v>
      </c>
      <c r="D23" s="373" t="s">
        <v>494</v>
      </c>
      <c r="E23" s="373" t="s">
        <v>425</v>
      </c>
      <c r="F23" s="354">
        <v>1272</v>
      </c>
      <c r="G23" s="354">
        <v>1272</v>
      </c>
    </row>
    <row r="24" spans="1:7" ht="30" customHeight="1">
      <c r="A24" s="163" t="s">
        <v>377</v>
      </c>
      <c r="B24" s="395">
        <v>439</v>
      </c>
      <c r="C24" s="375" t="s">
        <v>595</v>
      </c>
      <c r="D24" s="373" t="s">
        <v>495</v>
      </c>
      <c r="E24" s="373"/>
      <c r="F24" s="354">
        <f>F25</f>
        <v>600</v>
      </c>
      <c r="G24" s="354">
        <f>G25</f>
        <v>600</v>
      </c>
    </row>
    <row r="25" spans="1:7" ht="36" customHeight="1">
      <c r="A25" s="163" t="s">
        <v>422</v>
      </c>
      <c r="B25" s="395">
        <v>439</v>
      </c>
      <c r="C25" s="375" t="s">
        <v>595</v>
      </c>
      <c r="D25" s="373" t="s">
        <v>495</v>
      </c>
      <c r="E25" s="373" t="s">
        <v>421</v>
      </c>
      <c r="F25" s="354">
        <v>600</v>
      </c>
      <c r="G25" s="354">
        <v>600</v>
      </c>
    </row>
    <row r="26" spans="1:7" ht="45" hidden="1" customHeight="1">
      <c r="A26" s="163" t="s">
        <v>1192</v>
      </c>
      <c r="B26" s="395">
        <v>439</v>
      </c>
      <c r="C26" s="375" t="s">
        <v>595</v>
      </c>
      <c r="D26" s="373" t="s">
        <v>1191</v>
      </c>
      <c r="E26" s="373" t="s">
        <v>421</v>
      </c>
      <c r="F26" s="354">
        <v>0</v>
      </c>
      <c r="G26" s="354">
        <v>0</v>
      </c>
    </row>
    <row r="27" spans="1:7" ht="43.5" customHeight="1">
      <c r="A27" s="264" t="s">
        <v>596</v>
      </c>
      <c r="B27" s="395">
        <v>439</v>
      </c>
      <c r="C27" s="382" t="s">
        <v>597</v>
      </c>
      <c r="D27" s="372"/>
      <c r="E27" s="372"/>
      <c r="F27" s="458">
        <f>SUM(F28)</f>
        <v>29042</v>
      </c>
      <c r="G27" s="458">
        <f>SUM(G28)</f>
        <v>29042</v>
      </c>
    </row>
    <row r="28" spans="1:7" ht="20.100000000000001" customHeight="1">
      <c r="A28" s="264" t="s">
        <v>541</v>
      </c>
      <c r="B28" s="395">
        <v>439</v>
      </c>
      <c r="C28" s="382" t="s">
        <v>597</v>
      </c>
      <c r="D28" s="372" t="s">
        <v>497</v>
      </c>
      <c r="E28" s="372"/>
      <c r="F28" s="458">
        <f>SUM(F29)</f>
        <v>29042</v>
      </c>
      <c r="G28" s="458">
        <f>SUM(G29)</f>
        <v>29042</v>
      </c>
    </row>
    <row r="29" spans="1:7" ht="29.25" customHeight="1">
      <c r="A29" s="163" t="s">
        <v>419</v>
      </c>
      <c r="B29" s="395">
        <v>439</v>
      </c>
      <c r="C29" s="375" t="s">
        <v>597</v>
      </c>
      <c r="D29" s="373" t="s">
        <v>501</v>
      </c>
      <c r="E29" s="373"/>
      <c r="F29" s="354">
        <f>SUM(F31,F32)</f>
        <v>29042</v>
      </c>
      <c r="G29" s="354">
        <f>SUM(G31,G32)</f>
        <v>29042</v>
      </c>
    </row>
    <row r="30" spans="1:7" ht="33" customHeight="1">
      <c r="A30" s="163" t="s">
        <v>424</v>
      </c>
      <c r="B30" s="395">
        <v>439</v>
      </c>
      <c r="C30" s="375" t="s">
        <v>597</v>
      </c>
      <c r="D30" s="373" t="s">
        <v>502</v>
      </c>
      <c r="E30" s="373"/>
      <c r="F30" s="354">
        <f>SUM(F31)</f>
        <v>22419</v>
      </c>
      <c r="G30" s="354">
        <f>SUM(G31)</f>
        <v>22419</v>
      </c>
    </row>
    <row r="31" spans="1:7" ht="28.5" customHeight="1">
      <c r="A31" s="163" t="s">
        <v>426</v>
      </c>
      <c r="B31" s="395">
        <v>439</v>
      </c>
      <c r="C31" s="375" t="s">
        <v>597</v>
      </c>
      <c r="D31" s="373" t="s">
        <v>502</v>
      </c>
      <c r="E31" s="373" t="s">
        <v>425</v>
      </c>
      <c r="F31" s="354">
        <v>22419</v>
      </c>
      <c r="G31" s="354">
        <v>22419</v>
      </c>
    </row>
    <row r="32" spans="1:7" ht="32.25" customHeight="1">
      <c r="A32" s="163" t="s">
        <v>377</v>
      </c>
      <c r="B32" s="395">
        <v>439</v>
      </c>
      <c r="C32" s="375" t="s">
        <v>597</v>
      </c>
      <c r="D32" s="373" t="s">
        <v>503</v>
      </c>
      <c r="E32" s="396"/>
      <c r="F32" s="470">
        <f>F33+F35+F34</f>
        <v>6623</v>
      </c>
      <c r="G32" s="470">
        <f>G33+G35+G34</f>
        <v>6623</v>
      </c>
    </row>
    <row r="33" spans="1:7" ht="32.25" customHeight="1">
      <c r="A33" s="163" t="s">
        <v>422</v>
      </c>
      <c r="B33" s="395">
        <v>439</v>
      </c>
      <c r="C33" s="375" t="s">
        <v>597</v>
      </c>
      <c r="D33" s="373" t="s">
        <v>503</v>
      </c>
      <c r="E33" s="373" t="s">
        <v>421</v>
      </c>
      <c r="F33" s="354">
        <v>6113</v>
      </c>
      <c r="G33" s="354">
        <v>6113</v>
      </c>
    </row>
    <row r="34" spans="1:7" ht="46.5" hidden="1" customHeight="1">
      <c r="A34" s="163" t="s">
        <v>422</v>
      </c>
      <c r="B34" s="395">
        <v>439</v>
      </c>
      <c r="C34" s="375" t="s">
        <v>597</v>
      </c>
      <c r="D34" s="373" t="s">
        <v>871</v>
      </c>
      <c r="E34" s="373" t="s">
        <v>421</v>
      </c>
      <c r="F34" s="354">
        <v>0</v>
      </c>
      <c r="G34" s="354">
        <v>0</v>
      </c>
    </row>
    <row r="35" spans="1:7" ht="27" customHeight="1">
      <c r="A35" s="163" t="s">
        <v>53</v>
      </c>
      <c r="B35" s="397">
        <v>439</v>
      </c>
      <c r="C35" s="375" t="s">
        <v>597</v>
      </c>
      <c r="D35" s="373" t="s">
        <v>503</v>
      </c>
      <c r="E35" s="373" t="s">
        <v>438</v>
      </c>
      <c r="F35" s="354">
        <v>510</v>
      </c>
      <c r="G35" s="354">
        <v>510</v>
      </c>
    </row>
    <row r="36" spans="1:7" ht="30" customHeight="1">
      <c r="A36" s="56" t="s">
        <v>1095</v>
      </c>
      <c r="B36" s="54">
        <v>439</v>
      </c>
      <c r="C36" s="207" t="s">
        <v>1096</v>
      </c>
      <c r="D36" s="44"/>
      <c r="E36" s="42"/>
      <c r="F36" s="50">
        <f>F37</f>
        <v>34.1</v>
      </c>
      <c r="G36" s="55">
        <f>G37</f>
        <v>0</v>
      </c>
    </row>
    <row r="37" spans="1:7" ht="45" customHeight="1">
      <c r="A37" s="210" t="s">
        <v>1097</v>
      </c>
      <c r="B37" s="208" t="s">
        <v>1305</v>
      </c>
      <c r="C37" s="208" t="s">
        <v>1096</v>
      </c>
      <c r="D37" s="209" t="s">
        <v>1098</v>
      </c>
      <c r="E37" s="42" t="s">
        <v>421</v>
      </c>
      <c r="F37" s="50">
        <v>34.1</v>
      </c>
      <c r="G37" s="50">
        <v>0</v>
      </c>
    </row>
    <row r="38" spans="1:7" ht="45" hidden="1" customHeight="1">
      <c r="A38" s="163"/>
      <c r="B38" s="397"/>
      <c r="C38" s="375"/>
      <c r="D38" s="373"/>
      <c r="E38" s="373"/>
      <c r="F38" s="354"/>
      <c r="G38" s="354"/>
    </row>
    <row r="39" spans="1:7" ht="42.75" customHeight="1">
      <c r="A39" s="322" t="s">
        <v>618</v>
      </c>
      <c r="B39" s="368">
        <v>439</v>
      </c>
      <c r="C39" s="382" t="s">
        <v>599</v>
      </c>
      <c r="D39" s="373"/>
      <c r="E39" s="373"/>
      <c r="F39" s="458">
        <f>SUM(F40)</f>
        <v>1565</v>
      </c>
      <c r="G39" s="458">
        <f>SUM(G40)</f>
        <v>1565</v>
      </c>
    </row>
    <row r="40" spans="1:7" ht="28.5">
      <c r="A40" s="264" t="s">
        <v>538</v>
      </c>
      <c r="B40" s="395">
        <v>439</v>
      </c>
      <c r="C40" s="382" t="s">
        <v>599</v>
      </c>
      <c r="D40" s="372" t="s">
        <v>75</v>
      </c>
      <c r="E40" s="373"/>
      <c r="F40" s="458">
        <f>SUM(F41)</f>
        <v>1565</v>
      </c>
      <c r="G40" s="458">
        <f>SUM(G41)</f>
        <v>1565</v>
      </c>
    </row>
    <row r="41" spans="1:7" ht="29.25" customHeight="1">
      <c r="A41" s="163" t="s">
        <v>429</v>
      </c>
      <c r="B41" s="395">
        <v>439</v>
      </c>
      <c r="C41" s="375" t="s">
        <v>599</v>
      </c>
      <c r="D41" s="373" t="s">
        <v>504</v>
      </c>
      <c r="E41" s="373"/>
      <c r="F41" s="354">
        <f>SUM(F42,F44)</f>
        <v>1565</v>
      </c>
      <c r="G41" s="354">
        <f>SUM(G42,G44)</f>
        <v>1565</v>
      </c>
    </row>
    <row r="42" spans="1:7" ht="29.25" customHeight="1">
      <c r="A42" s="163" t="s">
        <v>424</v>
      </c>
      <c r="B42" s="395">
        <v>439</v>
      </c>
      <c r="C42" s="375" t="s">
        <v>599</v>
      </c>
      <c r="D42" s="373" t="s">
        <v>505</v>
      </c>
      <c r="E42" s="373"/>
      <c r="F42" s="354">
        <f>SUM(F43)</f>
        <v>1445</v>
      </c>
      <c r="G42" s="354">
        <f>SUM(G43)</f>
        <v>1445</v>
      </c>
    </row>
    <row r="43" spans="1:7" ht="29.25" customHeight="1">
      <c r="A43" s="163" t="s">
        <v>426</v>
      </c>
      <c r="B43" s="395">
        <v>439</v>
      </c>
      <c r="C43" s="375" t="s">
        <v>599</v>
      </c>
      <c r="D43" s="373" t="s">
        <v>505</v>
      </c>
      <c r="E43" s="373" t="s">
        <v>425</v>
      </c>
      <c r="F43" s="354">
        <v>1445</v>
      </c>
      <c r="G43" s="354">
        <v>1445</v>
      </c>
    </row>
    <row r="44" spans="1:7" ht="39" customHeight="1">
      <c r="A44" s="163" t="s">
        <v>377</v>
      </c>
      <c r="B44" s="395">
        <v>439</v>
      </c>
      <c r="C44" s="375" t="s">
        <v>599</v>
      </c>
      <c r="D44" s="373" t="s">
        <v>769</v>
      </c>
      <c r="E44" s="373"/>
      <c r="F44" s="354">
        <v>120</v>
      </c>
      <c r="G44" s="354">
        <v>120</v>
      </c>
    </row>
    <row r="45" spans="1:7" ht="33.75" customHeight="1">
      <c r="A45" s="163" t="s">
        <v>422</v>
      </c>
      <c r="B45" s="395">
        <v>439</v>
      </c>
      <c r="C45" s="375" t="s">
        <v>599</v>
      </c>
      <c r="D45" s="373" t="s">
        <v>769</v>
      </c>
      <c r="E45" s="373" t="s">
        <v>421</v>
      </c>
      <c r="F45" s="354">
        <v>120</v>
      </c>
      <c r="G45" s="354">
        <v>120</v>
      </c>
    </row>
    <row r="46" spans="1:7" ht="40.5" customHeight="1">
      <c r="A46" s="323" t="s">
        <v>99</v>
      </c>
      <c r="B46" s="368">
        <v>439</v>
      </c>
      <c r="C46" s="372" t="s">
        <v>98</v>
      </c>
      <c r="D46" s="372"/>
      <c r="E46" s="372"/>
      <c r="F46" s="458">
        <f>SUM(F47)</f>
        <v>335</v>
      </c>
      <c r="G46" s="458">
        <f>SUM(G47)</f>
        <v>335</v>
      </c>
    </row>
    <row r="47" spans="1:7" ht="34.5" customHeight="1">
      <c r="A47" s="324" t="s">
        <v>864</v>
      </c>
      <c r="B47" s="395">
        <v>439</v>
      </c>
      <c r="C47" s="373" t="s">
        <v>98</v>
      </c>
      <c r="D47" s="373" t="s">
        <v>506</v>
      </c>
      <c r="E47" s="373"/>
      <c r="F47" s="354">
        <f>SUM(F48,F50)</f>
        <v>335</v>
      </c>
      <c r="G47" s="354">
        <f>SUM(G48,G50)</f>
        <v>335</v>
      </c>
    </row>
    <row r="48" spans="1:7" ht="27.75" hidden="1" customHeight="1">
      <c r="A48" s="324" t="s">
        <v>865</v>
      </c>
      <c r="B48" s="395">
        <v>439</v>
      </c>
      <c r="C48" s="373" t="s">
        <v>98</v>
      </c>
      <c r="D48" s="373" t="s">
        <v>866</v>
      </c>
      <c r="E48" s="373"/>
      <c r="F48" s="354">
        <f>F49</f>
        <v>0</v>
      </c>
      <c r="G48" s="354">
        <f>G49</f>
        <v>0</v>
      </c>
    </row>
    <row r="49" spans="1:7" ht="20.100000000000001" hidden="1" customHeight="1">
      <c r="A49" s="163" t="s">
        <v>422</v>
      </c>
      <c r="B49" s="395">
        <v>439</v>
      </c>
      <c r="C49" s="373" t="s">
        <v>98</v>
      </c>
      <c r="D49" s="373" t="s">
        <v>767</v>
      </c>
      <c r="E49" s="373" t="s">
        <v>421</v>
      </c>
      <c r="F49" s="354">
        <v>0</v>
      </c>
      <c r="G49" s="354">
        <v>0</v>
      </c>
    </row>
    <row r="50" spans="1:7" ht="20.100000000000001" customHeight="1">
      <c r="A50" s="163" t="s">
        <v>863</v>
      </c>
      <c r="B50" s="395">
        <v>439</v>
      </c>
      <c r="C50" s="373" t="s">
        <v>98</v>
      </c>
      <c r="D50" s="373" t="s">
        <v>867</v>
      </c>
      <c r="E50" s="373"/>
      <c r="F50" s="354">
        <f>F51</f>
        <v>335</v>
      </c>
      <c r="G50" s="354">
        <f>G51</f>
        <v>335</v>
      </c>
    </row>
    <row r="51" spans="1:7" ht="20.100000000000001" customHeight="1">
      <c r="A51" s="163" t="s">
        <v>422</v>
      </c>
      <c r="B51" s="395">
        <v>439</v>
      </c>
      <c r="C51" s="373" t="s">
        <v>98</v>
      </c>
      <c r="D51" s="373" t="s">
        <v>767</v>
      </c>
      <c r="E51" s="373" t="s">
        <v>421</v>
      </c>
      <c r="F51" s="354">
        <v>335</v>
      </c>
      <c r="G51" s="354">
        <v>335</v>
      </c>
    </row>
    <row r="52" spans="1:7" ht="23.25" customHeight="1">
      <c r="A52" s="264" t="s">
        <v>52</v>
      </c>
      <c r="B52" s="395">
        <v>439</v>
      </c>
      <c r="C52" s="382" t="s">
        <v>600</v>
      </c>
      <c r="D52" s="372"/>
      <c r="E52" s="372"/>
      <c r="F52" s="458">
        <v>3000</v>
      </c>
      <c r="G52" s="458">
        <v>3000</v>
      </c>
    </row>
    <row r="53" spans="1:7" ht="18.75" customHeight="1">
      <c r="A53" s="163" t="s">
        <v>24</v>
      </c>
      <c r="B53" s="395">
        <v>439</v>
      </c>
      <c r="C53" s="375" t="s">
        <v>600</v>
      </c>
      <c r="D53" s="373" t="s">
        <v>507</v>
      </c>
      <c r="E53" s="373"/>
      <c r="F53" s="354">
        <v>3000</v>
      </c>
      <c r="G53" s="354">
        <v>3000</v>
      </c>
    </row>
    <row r="54" spans="1:7" ht="21.75" customHeight="1">
      <c r="A54" s="163" t="s">
        <v>52</v>
      </c>
      <c r="B54" s="395">
        <v>439</v>
      </c>
      <c r="C54" s="375" t="s">
        <v>600</v>
      </c>
      <c r="D54" s="373" t="s">
        <v>508</v>
      </c>
      <c r="E54" s="373"/>
      <c r="F54" s="354">
        <f>F55</f>
        <v>3000</v>
      </c>
      <c r="G54" s="354">
        <f>G55</f>
        <v>3000</v>
      </c>
    </row>
    <row r="55" spans="1:7" ht="33" customHeight="1">
      <c r="A55" s="163" t="s">
        <v>601</v>
      </c>
      <c r="B55" s="395">
        <v>439</v>
      </c>
      <c r="C55" s="375" t="s">
        <v>600</v>
      </c>
      <c r="D55" s="373" t="s">
        <v>509</v>
      </c>
      <c r="E55" s="373"/>
      <c r="F55" s="354">
        <v>3000</v>
      </c>
      <c r="G55" s="354">
        <v>3000</v>
      </c>
    </row>
    <row r="56" spans="1:7" ht="31.5" customHeight="1">
      <c r="A56" s="307" t="s">
        <v>205</v>
      </c>
      <c r="B56" s="395">
        <v>439</v>
      </c>
      <c r="C56" s="375" t="s">
        <v>600</v>
      </c>
      <c r="D56" s="373" t="s">
        <v>509</v>
      </c>
      <c r="E56" s="373" t="s">
        <v>203</v>
      </c>
      <c r="F56" s="354">
        <v>3000</v>
      </c>
      <c r="G56" s="354">
        <v>3000</v>
      </c>
    </row>
    <row r="57" spans="1:7" ht="39.75" customHeight="1">
      <c r="A57" s="325" t="s">
        <v>465</v>
      </c>
      <c r="B57" s="395">
        <v>439</v>
      </c>
      <c r="C57" s="382" t="s">
        <v>296</v>
      </c>
      <c r="D57" s="372"/>
      <c r="E57" s="372"/>
      <c r="F57" s="458">
        <f>SUM(F59)</f>
        <v>370</v>
      </c>
      <c r="G57" s="458">
        <f>SUM(G59)</f>
        <v>370</v>
      </c>
    </row>
    <row r="58" spans="1:7" ht="33" customHeight="1">
      <c r="A58" s="264" t="s">
        <v>538</v>
      </c>
      <c r="B58" s="395">
        <v>439</v>
      </c>
      <c r="C58" s="375" t="s">
        <v>296</v>
      </c>
      <c r="D58" s="373" t="s">
        <v>510</v>
      </c>
      <c r="E58" s="373"/>
      <c r="F58" s="354">
        <f>F59</f>
        <v>370</v>
      </c>
      <c r="G58" s="354">
        <f>G59</f>
        <v>370</v>
      </c>
    </row>
    <row r="59" spans="1:7" ht="32.25" customHeight="1">
      <c r="A59" s="307" t="s">
        <v>430</v>
      </c>
      <c r="B59" s="395">
        <v>439</v>
      </c>
      <c r="C59" s="375" t="s">
        <v>296</v>
      </c>
      <c r="D59" s="373" t="s">
        <v>511</v>
      </c>
      <c r="E59" s="373"/>
      <c r="F59" s="354">
        <f>F60</f>
        <v>370</v>
      </c>
      <c r="G59" s="354">
        <f>G60</f>
        <v>370</v>
      </c>
    </row>
    <row r="60" spans="1:7" ht="42" customHeight="1">
      <c r="A60" s="163" t="s">
        <v>549</v>
      </c>
      <c r="B60" s="395">
        <v>439</v>
      </c>
      <c r="C60" s="375" t="s">
        <v>296</v>
      </c>
      <c r="D60" s="373" t="s">
        <v>512</v>
      </c>
      <c r="E60" s="373"/>
      <c r="F60" s="354">
        <f>F61+F62</f>
        <v>370</v>
      </c>
      <c r="G60" s="354">
        <f>G61+G62</f>
        <v>370</v>
      </c>
    </row>
    <row r="61" spans="1:7" ht="33" customHeight="1">
      <c r="A61" s="163" t="s">
        <v>426</v>
      </c>
      <c r="B61" s="395">
        <v>439</v>
      </c>
      <c r="C61" s="375" t="s">
        <v>296</v>
      </c>
      <c r="D61" s="373" t="s">
        <v>513</v>
      </c>
      <c r="E61" s="373" t="s">
        <v>425</v>
      </c>
      <c r="F61" s="354">
        <v>320</v>
      </c>
      <c r="G61" s="354">
        <v>320</v>
      </c>
    </row>
    <row r="62" spans="1:7" ht="45.75" customHeight="1">
      <c r="A62" s="163" t="s">
        <v>422</v>
      </c>
      <c r="B62" s="395">
        <v>439</v>
      </c>
      <c r="C62" s="375" t="s">
        <v>296</v>
      </c>
      <c r="D62" s="373" t="s">
        <v>513</v>
      </c>
      <c r="E62" s="373" t="s">
        <v>421</v>
      </c>
      <c r="F62" s="354">
        <v>50</v>
      </c>
      <c r="G62" s="354">
        <v>50</v>
      </c>
    </row>
    <row r="63" spans="1:7" ht="33" customHeight="1">
      <c r="A63" s="325" t="s">
        <v>343</v>
      </c>
      <c r="B63" s="368">
        <v>439</v>
      </c>
      <c r="C63" s="382" t="s">
        <v>344</v>
      </c>
      <c r="D63" s="372"/>
      <c r="E63" s="372"/>
      <c r="F63" s="458">
        <f>SUM(F64,F68,F72,F76)</f>
        <v>725</v>
      </c>
      <c r="G63" s="458">
        <f>SUM(G64,G68,G72,G76)</f>
        <v>375</v>
      </c>
    </row>
    <row r="64" spans="1:7" ht="40.5" customHeight="1">
      <c r="A64" s="326" t="s">
        <v>1232</v>
      </c>
      <c r="B64" s="395">
        <v>439</v>
      </c>
      <c r="C64" s="382" t="s">
        <v>147</v>
      </c>
      <c r="D64" s="372" t="s">
        <v>514</v>
      </c>
      <c r="E64" s="372"/>
      <c r="F64" s="458">
        <f>F65</f>
        <v>450</v>
      </c>
      <c r="G64" s="458">
        <f>G65</f>
        <v>100</v>
      </c>
    </row>
    <row r="65" spans="1:7" ht="48" customHeight="1">
      <c r="A65" s="327" t="s">
        <v>680</v>
      </c>
      <c r="B65" s="395">
        <v>439</v>
      </c>
      <c r="C65" s="375" t="s">
        <v>147</v>
      </c>
      <c r="D65" s="373" t="s">
        <v>693</v>
      </c>
      <c r="E65" s="372"/>
      <c r="F65" s="354">
        <f>SUM(F66)</f>
        <v>450</v>
      </c>
      <c r="G65" s="354">
        <f>SUM(G66)</f>
        <v>100</v>
      </c>
    </row>
    <row r="66" spans="1:7" ht="43.5" customHeight="1">
      <c r="A66" s="327" t="s">
        <v>1233</v>
      </c>
      <c r="B66" s="395">
        <v>439</v>
      </c>
      <c r="C66" s="375" t="s">
        <v>147</v>
      </c>
      <c r="D66" s="373" t="s">
        <v>694</v>
      </c>
      <c r="E66" s="373"/>
      <c r="F66" s="354">
        <f>SUM(F67)</f>
        <v>450</v>
      </c>
      <c r="G66" s="354">
        <f>SUM(G67)</f>
        <v>100</v>
      </c>
    </row>
    <row r="67" spans="1:7" ht="36.75" customHeight="1">
      <c r="A67" s="267" t="s">
        <v>422</v>
      </c>
      <c r="B67" s="395">
        <v>439</v>
      </c>
      <c r="C67" s="375" t="s">
        <v>147</v>
      </c>
      <c r="D67" s="373" t="s">
        <v>694</v>
      </c>
      <c r="E67" s="373" t="s">
        <v>421</v>
      </c>
      <c r="F67" s="354">
        <v>450</v>
      </c>
      <c r="G67" s="354">
        <v>100</v>
      </c>
    </row>
    <row r="68" spans="1:7" ht="38.25">
      <c r="A68" s="326" t="s">
        <v>1234</v>
      </c>
      <c r="B68" s="368">
        <v>439</v>
      </c>
      <c r="C68" s="382" t="s">
        <v>147</v>
      </c>
      <c r="D68" s="372" t="s">
        <v>515</v>
      </c>
      <c r="E68" s="372"/>
      <c r="F68" s="458">
        <f t="shared" ref="F68:G70" si="0">SUM(F69)</f>
        <v>55</v>
      </c>
      <c r="G68" s="458">
        <f t="shared" si="0"/>
        <v>55</v>
      </c>
    </row>
    <row r="69" spans="1:7" ht="45" customHeight="1">
      <c r="A69" s="327" t="s">
        <v>679</v>
      </c>
      <c r="B69" s="395">
        <v>439</v>
      </c>
      <c r="C69" s="375" t="s">
        <v>147</v>
      </c>
      <c r="D69" s="373" t="s">
        <v>695</v>
      </c>
      <c r="E69" s="372"/>
      <c r="F69" s="354">
        <f t="shared" si="0"/>
        <v>55</v>
      </c>
      <c r="G69" s="354">
        <f t="shared" si="0"/>
        <v>55</v>
      </c>
    </row>
    <row r="70" spans="1:7" ht="60.75" customHeight="1">
      <c r="A70" s="327" t="s">
        <v>1235</v>
      </c>
      <c r="B70" s="395">
        <v>439</v>
      </c>
      <c r="C70" s="375" t="s">
        <v>147</v>
      </c>
      <c r="D70" s="373" t="s">
        <v>696</v>
      </c>
      <c r="E70" s="373"/>
      <c r="F70" s="354">
        <f t="shared" si="0"/>
        <v>55</v>
      </c>
      <c r="G70" s="354">
        <f t="shared" si="0"/>
        <v>55</v>
      </c>
    </row>
    <row r="71" spans="1:7" ht="36.75" customHeight="1">
      <c r="A71" s="267" t="s">
        <v>422</v>
      </c>
      <c r="B71" s="395">
        <v>439</v>
      </c>
      <c r="C71" s="375" t="s">
        <v>147</v>
      </c>
      <c r="D71" s="373" t="s">
        <v>696</v>
      </c>
      <c r="E71" s="373" t="s">
        <v>421</v>
      </c>
      <c r="F71" s="354">
        <v>55</v>
      </c>
      <c r="G71" s="354">
        <v>55</v>
      </c>
    </row>
    <row r="72" spans="1:7" ht="45.75" customHeight="1">
      <c r="A72" s="326" t="s">
        <v>1236</v>
      </c>
      <c r="B72" s="368">
        <v>439</v>
      </c>
      <c r="C72" s="382" t="s">
        <v>147</v>
      </c>
      <c r="D72" s="372" t="s">
        <v>516</v>
      </c>
      <c r="E72" s="372"/>
      <c r="F72" s="458">
        <f t="shared" ref="F72:G74" si="1">SUM(F73)</f>
        <v>120</v>
      </c>
      <c r="G72" s="458">
        <f t="shared" si="1"/>
        <v>120</v>
      </c>
    </row>
    <row r="73" spans="1:7" ht="57" customHeight="1">
      <c r="A73" s="327" t="s">
        <v>681</v>
      </c>
      <c r="B73" s="395">
        <v>439</v>
      </c>
      <c r="C73" s="375" t="s">
        <v>147</v>
      </c>
      <c r="D73" s="373" t="s">
        <v>748</v>
      </c>
      <c r="E73" s="372"/>
      <c r="F73" s="354">
        <f t="shared" si="1"/>
        <v>120</v>
      </c>
      <c r="G73" s="354">
        <f t="shared" si="1"/>
        <v>120</v>
      </c>
    </row>
    <row r="74" spans="1:7" ht="45.75" customHeight="1">
      <c r="A74" s="327" t="s">
        <v>1238</v>
      </c>
      <c r="B74" s="395">
        <v>439</v>
      </c>
      <c r="C74" s="375" t="s">
        <v>147</v>
      </c>
      <c r="D74" s="373" t="s">
        <v>748</v>
      </c>
      <c r="E74" s="373"/>
      <c r="F74" s="354">
        <f t="shared" si="1"/>
        <v>120</v>
      </c>
      <c r="G74" s="354">
        <f t="shared" si="1"/>
        <v>120</v>
      </c>
    </row>
    <row r="75" spans="1:7" ht="36" customHeight="1">
      <c r="A75" s="267" t="s">
        <v>422</v>
      </c>
      <c r="B75" s="395">
        <v>439</v>
      </c>
      <c r="C75" s="375" t="s">
        <v>147</v>
      </c>
      <c r="D75" s="373" t="s">
        <v>748</v>
      </c>
      <c r="E75" s="373" t="s">
        <v>421</v>
      </c>
      <c r="F75" s="354">
        <v>120</v>
      </c>
      <c r="G75" s="354">
        <v>120</v>
      </c>
    </row>
    <row r="76" spans="1:7" ht="20.100000000000001" customHeight="1">
      <c r="A76" s="326" t="s">
        <v>1237</v>
      </c>
      <c r="B76" s="395">
        <v>439</v>
      </c>
      <c r="C76" s="382" t="s">
        <v>147</v>
      </c>
      <c r="D76" s="372" t="s">
        <v>517</v>
      </c>
      <c r="E76" s="372"/>
      <c r="F76" s="458">
        <f t="shared" ref="F76:G78" si="2">SUM(F77)</f>
        <v>100</v>
      </c>
      <c r="G76" s="458">
        <f t="shared" si="2"/>
        <v>100</v>
      </c>
    </row>
    <row r="77" spans="1:7" ht="20.100000000000001" customHeight="1">
      <c r="A77" s="327" t="s">
        <v>682</v>
      </c>
      <c r="B77" s="395">
        <v>439</v>
      </c>
      <c r="C77" s="375" t="s">
        <v>147</v>
      </c>
      <c r="D77" s="373" t="s">
        <v>697</v>
      </c>
      <c r="E77" s="373"/>
      <c r="F77" s="354">
        <f t="shared" si="2"/>
        <v>100</v>
      </c>
      <c r="G77" s="354">
        <f t="shared" si="2"/>
        <v>100</v>
      </c>
    </row>
    <row r="78" spans="1:7" ht="51.75" customHeight="1">
      <c r="A78" s="327" t="s">
        <v>1239</v>
      </c>
      <c r="B78" s="395">
        <v>439</v>
      </c>
      <c r="C78" s="375" t="s">
        <v>147</v>
      </c>
      <c r="D78" s="373" t="s">
        <v>698</v>
      </c>
      <c r="E78" s="373"/>
      <c r="F78" s="354">
        <f t="shared" si="2"/>
        <v>100</v>
      </c>
      <c r="G78" s="354">
        <f t="shared" si="2"/>
        <v>100</v>
      </c>
    </row>
    <row r="79" spans="1:7" ht="35.25" customHeight="1">
      <c r="A79" s="267" t="s">
        <v>422</v>
      </c>
      <c r="B79" s="395">
        <v>439</v>
      </c>
      <c r="C79" s="375" t="s">
        <v>147</v>
      </c>
      <c r="D79" s="373" t="s">
        <v>698</v>
      </c>
      <c r="E79" s="373" t="s">
        <v>421</v>
      </c>
      <c r="F79" s="354">
        <v>100</v>
      </c>
      <c r="G79" s="354">
        <v>100</v>
      </c>
    </row>
    <row r="80" spans="1:7" ht="30" customHeight="1">
      <c r="A80" s="326" t="s">
        <v>345</v>
      </c>
      <c r="B80" s="398">
        <v>439</v>
      </c>
      <c r="C80" s="399" t="s">
        <v>346</v>
      </c>
      <c r="D80" s="378"/>
      <c r="E80" s="378"/>
      <c r="F80" s="464">
        <f>SUM(F84,F88,F92)+F81</f>
        <v>610</v>
      </c>
      <c r="G80" s="464">
        <f>SUM(G84,G88,G92)+G81</f>
        <v>610</v>
      </c>
    </row>
    <row r="81" spans="1:7" ht="57" hidden="1" customHeight="1">
      <c r="A81" s="326" t="s">
        <v>1201</v>
      </c>
      <c r="B81" s="398">
        <v>439</v>
      </c>
      <c r="C81" s="380" t="s">
        <v>1183</v>
      </c>
      <c r="D81" s="380"/>
      <c r="E81" s="378"/>
      <c r="F81" s="464">
        <v>0</v>
      </c>
      <c r="G81" s="464">
        <v>0</v>
      </c>
    </row>
    <row r="82" spans="1:7" ht="57" hidden="1" customHeight="1">
      <c r="A82" s="163" t="s">
        <v>422</v>
      </c>
      <c r="B82" s="400">
        <v>439</v>
      </c>
      <c r="C82" s="381" t="s">
        <v>1183</v>
      </c>
      <c r="D82" s="381" t="s">
        <v>1200</v>
      </c>
      <c r="E82" s="376" t="s">
        <v>421</v>
      </c>
      <c r="F82" s="463">
        <v>0</v>
      </c>
      <c r="G82" s="463">
        <v>0</v>
      </c>
    </row>
    <row r="83" spans="1:7" ht="57" customHeight="1">
      <c r="A83" s="326" t="s">
        <v>140</v>
      </c>
      <c r="B83" s="398">
        <v>439</v>
      </c>
      <c r="C83" s="399" t="s">
        <v>602</v>
      </c>
      <c r="D83" s="378"/>
      <c r="E83" s="378"/>
      <c r="F83" s="464">
        <f>SUM(F84,F88)</f>
        <v>600</v>
      </c>
      <c r="G83" s="464">
        <f>SUM(G84,G88)</f>
        <v>600</v>
      </c>
    </row>
    <row r="84" spans="1:7" ht="57" customHeight="1">
      <c r="A84" s="328" t="s">
        <v>1263</v>
      </c>
      <c r="B84" s="368">
        <v>439</v>
      </c>
      <c r="C84" s="382" t="s">
        <v>602</v>
      </c>
      <c r="D84" s="372" t="s">
        <v>518</v>
      </c>
      <c r="E84" s="372"/>
      <c r="F84" s="458">
        <f>SUM(F86)</f>
        <v>100</v>
      </c>
      <c r="G84" s="458">
        <f>SUM(G86)</f>
        <v>100</v>
      </c>
    </row>
    <row r="85" spans="1:7" ht="57" customHeight="1">
      <c r="A85" s="163" t="s">
        <v>705</v>
      </c>
      <c r="B85" s="395">
        <v>439</v>
      </c>
      <c r="C85" s="375" t="s">
        <v>602</v>
      </c>
      <c r="D85" s="373" t="s">
        <v>706</v>
      </c>
      <c r="E85" s="372"/>
      <c r="F85" s="354">
        <f>SUM(F86)</f>
        <v>100</v>
      </c>
      <c r="G85" s="354">
        <f>SUM(G86)</f>
        <v>100</v>
      </c>
    </row>
    <row r="86" spans="1:7" ht="47.25" customHeight="1">
      <c r="A86" s="267" t="s">
        <v>12</v>
      </c>
      <c r="B86" s="395">
        <v>439</v>
      </c>
      <c r="C86" s="375" t="s">
        <v>602</v>
      </c>
      <c r="D86" s="373" t="s">
        <v>749</v>
      </c>
      <c r="E86" s="373"/>
      <c r="F86" s="354">
        <f>SUM(F87)</f>
        <v>100</v>
      </c>
      <c r="G86" s="354">
        <f>SUM(G87)</f>
        <v>100</v>
      </c>
    </row>
    <row r="87" spans="1:7" ht="35.25" customHeight="1">
      <c r="A87" s="329" t="s">
        <v>197</v>
      </c>
      <c r="B87" s="395">
        <v>439</v>
      </c>
      <c r="C87" s="375" t="s">
        <v>602</v>
      </c>
      <c r="D87" s="373" t="s">
        <v>707</v>
      </c>
      <c r="E87" s="373" t="s">
        <v>421</v>
      </c>
      <c r="F87" s="354">
        <v>100</v>
      </c>
      <c r="G87" s="354">
        <v>100</v>
      </c>
    </row>
    <row r="88" spans="1:7" ht="46.5" customHeight="1">
      <c r="A88" s="436" t="s">
        <v>1262</v>
      </c>
      <c r="B88" s="398">
        <v>439</v>
      </c>
      <c r="C88" s="382" t="s">
        <v>602</v>
      </c>
      <c r="D88" s="372" t="s">
        <v>519</v>
      </c>
      <c r="E88" s="383"/>
      <c r="F88" s="471">
        <f>SUM(F90)</f>
        <v>500</v>
      </c>
      <c r="G88" s="471">
        <f>SUM(G90)</f>
        <v>500</v>
      </c>
    </row>
    <row r="89" spans="1:7" ht="30" customHeight="1">
      <c r="A89" s="163" t="s">
        <v>685</v>
      </c>
      <c r="B89" s="400">
        <v>439</v>
      </c>
      <c r="C89" s="375" t="s">
        <v>602</v>
      </c>
      <c r="D89" s="373" t="s">
        <v>708</v>
      </c>
      <c r="E89" s="385"/>
      <c r="F89" s="472">
        <f>SUM(F90)</f>
        <v>500</v>
      </c>
      <c r="G89" s="472">
        <f>SUM(G90)</f>
        <v>500</v>
      </c>
    </row>
    <row r="90" spans="1:7" ht="44.25" customHeight="1">
      <c r="A90" s="310" t="s">
        <v>1290</v>
      </c>
      <c r="B90" s="395">
        <v>439</v>
      </c>
      <c r="C90" s="375" t="s">
        <v>602</v>
      </c>
      <c r="D90" s="373" t="s">
        <v>709</v>
      </c>
      <c r="E90" s="385"/>
      <c r="F90" s="472">
        <f>SUM(F91)</f>
        <v>500</v>
      </c>
      <c r="G90" s="472">
        <f>SUM(G91)</f>
        <v>500</v>
      </c>
    </row>
    <row r="91" spans="1:7" ht="30.75" customHeight="1">
      <c r="A91" s="267" t="s">
        <v>422</v>
      </c>
      <c r="B91" s="395">
        <v>439</v>
      </c>
      <c r="C91" s="375" t="s">
        <v>602</v>
      </c>
      <c r="D91" s="373" t="s">
        <v>709</v>
      </c>
      <c r="E91" s="373" t="s">
        <v>421</v>
      </c>
      <c r="F91" s="354">
        <v>500</v>
      </c>
      <c r="G91" s="354">
        <v>500</v>
      </c>
    </row>
    <row r="92" spans="1:7" ht="56.25" customHeight="1">
      <c r="A92" s="153" t="s">
        <v>1264</v>
      </c>
      <c r="B92" s="395">
        <v>439</v>
      </c>
      <c r="C92" s="375" t="s">
        <v>602</v>
      </c>
      <c r="D92" s="373" t="s">
        <v>868</v>
      </c>
      <c r="E92" s="373"/>
      <c r="F92" s="458">
        <f>SUM(F93)</f>
        <v>10</v>
      </c>
      <c r="G92" s="458">
        <f>SUM(G93)</f>
        <v>10</v>
      </c>
    </row>
    <row r="93" spans="1:7" ht="37.5" customHeight="1">
      <c r="A93" s="329" t="s">
        <v>873</v>
      </c>
      <c r="B93" s="395">
        <v>439</v>
      </c>
      <c r="C93" s="375" t="s">
        <v>602</v>
      </c>
      <c r="D93" s="373" t="s">
        <v>868</v>
      </c>
      <c r="E93" s="373"/>
      <c r="F93" s="354">
        <f>SUM(F94)</f>
        <v>10</v>
      </c>
      <c r="G93" s="354">
        <f>SUM(G94)</f>
        <v>10</v>
      </c>
    </row>
    <row r="94" spans="1:7" ht="30" customHeight="1">
      <c r="A94" s="267" t="s">
        <v>422</v>
      </c>
      <c r="B94" s="395">
        <v>439</v>
      </c>
      <c r="C94" s="375" t="s">
        <v>602</v>
      </c>
      <c r="D94" s="373" t="s">
        <v>868</v>
      </c>
      <c r="E94" s="373" t="s">
        <v>421</v>
      </c>
      <c r="F94" s="354">
        <v>10</v>
      </c>
      <c r="G94" s="354">
        <v>10</v>
      </c>
    </row>
    <row r="95" spans="1:7" ht="26.25" customHeight="1">
      <c r="A95" s="264" t="s">
        <v>276</v>
      </c>
      <c r="B95" s="368">
        <v>439</v>
      </c>
      <c r="C95" s="382" t="s">
        <v>486</v>
      </c>
      <c r="D95" s="372"/>
      <c r="E95" s="372"/>
      <c r="F95" s="458">
        <f>SUM(F100,F96)</f>
        <v>9650</v>
      </c>
      <c r="G95" s="458">
        <f>SUM(G100,G96)</f>
        <v>9650</v>
      </c>
    </row>
    <row r="96" spans="1:7" ht="41.25" customHeight="1">
      <c r="A96" s="325" t="s">
        <v>1240</v>
      </c>
      <c r="B96" s="368">
        <v>439</v>
      </c>
      <c r="C96" s="382" t="s">
        <v>603</v>
      </c>
      <c r="D96" s="372"/>
      <c r="E96" s="372"/>
      <c r="F96" s="458">
        <f t="shared" ref="F96:G98" si="3">SUM(F97)</f>
        <v>5650</v>
      </c>
      <c r="G96" s="458">
        <f t="shared" si="3"/>
        <v>5650</v>
      </c>
    </row>
    <row r="97" spans="1:7" ht="42.75" customHeight="1">
      <c r="A97" s="307" t="s">
        <v>824</v>
      </c>
      <c r="B97" s="368">
        <v>439</v>
      </c>
      <c r="C97" s="382" t="s">
        <v>603</v>
      </c>
      <c r="D97" s="373" t="s">
        <v>823</v>
      </c>
      <c r="E97" s="372"/>
      <c r="F97" s="458">
        <f t="shared" si="3"/>
        <v>5650</v>
      </c>
      <c r="G97" s="458">
        <f t="shared" si="3"/>
        <v>5650</v>
      </c>
    </row>
    <row r="98" spans="1:7" ht="32.25" customHeight="1">
      <c r="A98" s="163" t="s">
        <v>547</v>
      </c>
      <c r="B98" s="395">
        <v>439</v>
      </c>
      <c r="C98" s="375" t="s">
        <v>603</v>
      </c>
      <c r="D98" s="373" t="s">
        <v>822</v>
      </c>
      <c r="E98" s="373"/>
      <c r="F98" s="354">
        <f t="shared" si="3"/>
        <v>5650</v>
      </c>
      <c r="G98" s="354">
        <f t="shared" si="3"/>
        <v>5650</v>
      </c>
    </row>
    <row r="99" spans="1:7" ht="30.75" customHeight="1">
      <c r="A99" s="163" t="s">
        <v>316</v>
      </c>
      <c r="B99" s="395">
        <v>439</v>
      </c>
      <c r="C99" s="375" t="s">
        <v>603</v>
      </c>
      <c r="D99" s="373" t="s">
        <v>822</v>
      </c>
      <c r="E99" s="373" t="s">
        <v>908</v>
      </c>
      <c r="F99" s="354">
        <v>5650</v>
      </c>
      <c r="G99" s="354">
        <v>5650</v>
      </c>
    </row>
    <row r="100" spans="1:7" ht="31.5" customHeight="1">
      <c r="A100" s="264" t="s">
        <v>173</v>
      </c>
      <c r="B100" s="368">
        <v>439</v>
      </c>
      <c r="C100" s="382" t="s">
        <v>622</v>
      </c>
      <c r="D100" s="373"/>
      <c r="E100" s="373"/>
      <c r="F100" s="458">
        <f>SUM(F101)</f>
        <v>4000</v>
      </c>
      <c r="G100" s="458">
        <f>SUM(G101)</f>
        <v>4000</v>
      </c>
    </row>
    <row r="101" spans="1:7" ht="35.25" customHeight="1">
      <c r="A101" s="325" t="s">
        <v>1240</v>
      </c>
      <c r="B101" s="368">
        <v>439</v>
      </c>
      <c r="C101" s="382" t="s">
        <v>622</v>
      </c>
      <c r="D101" s="372" t="s">
        <v>521</v>
      </c>
      <c r="E101" s="372"/>
      <c r="F101" s="458">
        <f>SUM(F103,F105,F107,F110)</f>
        <v>4000</v>
      </c>
      <c r="G101" s="458">
        <f>SUM(G103,G105,G107,G110)</f>
        <v>4000</v>
      </c>
    </row>
    <row r="102" spans="1:7" ht="32.25" customHeight="1">
      <c r="A102" s="307" t="s">
        <v>688</v>
      </c>
      <c r="B102" s="395">
        <v>439</v>
      </c>
      <c r="C102" s="375" t="s">
        <v>622</v>
      </c>
      <c r="D102" s="373" t="s">
        <v>726</v>
      </c>
      <c r="E102" s="373"/>
      <c r="F102" s="458">
        <f>F103</f>
        <v>800</v>
      </c>
      <c r="G102" s="458">
        <f>G103</f>
        <v>800</v>
      </c>
    </row>
    <row r="103" spans="1:7" ht="29.25" customHeight="1">
      <c r="A103" s="307" t="s">
        <v>536</v>
      </c>
      <c r="B103" s="395">
        <v>439</v>
      </c>
      <c r="C103" s="375" t="s">
        <v>622</v>
      </c>
      <c r="D103" s="373" t="s">
        <v>727</v>
      </c>
      <c r="E103" s="373"/>
      <c r="F103" s="354">
        <f>SUM(F104)</f>
        <v>800</v>
      </c>
      <c r="G103" s="354">
        <f>SUM(G104)</f>
        <v>800</v>
      </c>
    </row>
    <row r="104" spans="1:7" ht="24.75" customHeight="1">
      <c r="A104" s="330" t="s">
        <v>554</v>
      </c>
      <c r="B104" s="395">
        <v>439</v>
      </c>
      <c r="C104" s="375" t="s">
        <v>622</v>
      </c>
      <c r="D104" s="373" t="s">
        <v>727</v>
      </c>
      <c r="E104" s="373" t="s">
        <v>421</v>
      </c>
      <c r="F104" s="354">
        <v>800</v>
      </c>
      <c r="G104" s="354">
        <v>800</v>
      </c>
    </row>
    <row r="105" spans="1:7" ht="31.5" customHeight="1">
      <c r="A105" s="331" t="s">
        <v>537</v>
      </c>
      <c r="B105" s="395">
        <v>439</v>
      </c>
      <c r="C105" s="375" t="s">
        <v>622</v>
      </c>
      <c r="D105" s="373" t="s">
        <v>728</v>
      </c>
      <c r="E105" s="372"/>
      <c r="F105" s="458">
        <f>SUM(F106)</f>
        <v>2600</v>
      </c>
      <c r="G105" s="458">
        <f>SUM(G106)</f>
        <v>2600</v>
      </c>
    </row>
    <row r="106" spans="1:7" ht="50.25" customHeight="1">
      <c r="A106" s="330" t="s">
        <v>554</v>
      </c>
      <c r="B106" s="395">
        <v>439</v>
      </c>
      <c r="C106" s="375" t="s">
        <v>622</v>
      </c>
      <c r="D106" s="373" t="s">
        <v>728</v>
      </c>
      <c r="E106" s="373" t="s">
        <v>579</v>
      </c>
      <c r="F106" s="354">
        <v>2600</v>
      </c>
      <c r="G106" s="354">
        <v>2600</v>
      </c>
    </row>
    <row r="107" spans="1:7" ht="33" customHeight="1">
      <c r="A107" s="307" t="s">
        <v>826</v>
      </c>
      <c r="B107" s="395">
        <v>439</v>
      </c>
      <c r="C107" s="373" t="s">
        <v>622</v>
      </c>
      <c r="D107" s="373" t="s">
        <v>828</v>
      </c>
      <c r="E107" s="373"/>
      <c r="F107" s="458">
        <v>100</v>
      </c>
      <c r="G107" s="458">
        <v>100</v>
      </c>
    </row>
    <row r="108" spans="1:7" ht="32.25" customHeight="1">
      <c r="A108" s="331" t="s">
        <v>831</v>
      </c>
      <c r="B108" s="395">
        <v>439</v>
      </c>
      <c r="C108" s="373" t="s">
        <v>622</v>
      </c>
      <c r="D108" s="373" t="s">
        <v>829</v>
      </c>
      <c r="E108" s="373"/>
      <c r="F108" s="354">
        <v>100</v>
      </c>
      <c r="G108" s="354">
        <v>100</v>
      </c>
    </row>
    <row r="109" spans="1:7" ht="35.25" customHeight="1">
      <c r="A109" s="267" t="s">
        <v>422</v>
      </c>
      <c r="B109" s="395">
        <v>439</v>
      </c>
      <c r="C109" s="373" t="s">
        <v>622</v>
      </c>
      <c r="D109" s="373" t="s">
        <v>829</v>
      </c>
      <c r="E109" s="373" t="s">
        <v>421</v>
      </c>
      <c r="F109" s="354">
        <v>100</v>
      </c>
      <c r="G109" s="354">
        <v>100</v>
      </c>
    </row>
    <row r="110" spans="1:7" ht="44.25" customHeight="1">
      <c r="A110" s="331" t="s">
        <v>1153</v>
      </c>
      <c r="B110" s="368">
        <v>439</v>
      </c>
      <c r="C110" s="372" t="s">
        <v>622</v>
      </c>
      <c r="D110" s="372" t="s">
        <v>1152</v>
      </c>
      <c r="E110" s="372"/>
      <c r="F110" s="458">
        <f>F111</f>
        <v>500</v>
      </c>
      <c r="G110" s="458">
        <f>G111</f>
        <v>500</v>
      </c>
    </row>
    <row r="111" spans="1:7" ht="24.75" customHeight="1">
      <c r="A111" s="267" t="s">
        <v>422</v>
      </c>
      <c r="B111" s="395">
        <v>439</v>
      </c>
      <c r="C111" s="373" t="s">
        <v>622</v>
      </c>
      <c r="D111" s="373" t="s">
        <v>1152</v>
      </c>
      <c r="E111" s="373" t="s">
        <v>421</v>
      </c>
      <c r="F111" s="354">
        <v>500</v>
      </c>
      <c r="G111" s="354">
        <v>500</v>
      </c>
    </row>
    <row r="112" spans="1:7" ht="33" customHeight="1">
      <c r="A112" s="326" t="s">
        <v>259</v>
      </c>
      <c r="B112" s="394">
        <v>460</v>
      </c>
      <c r="C112" s="375"/>
      <c r="D112" s="373"/>
      <c r="E112" s="373"/>
      <c r="F112" s="458">
        <f>SUM(F113,F122,F130,F136,F142)</f>
        <v>47551.9</v>
      </c>
      <c r="G112" s="458">
        <f>SUM(G113,G122,G130,G136,G142)</f>
        <v>47556.9</v>
      </c>
    </row>
    <row r="113" spans="1:7" ht="29.25" customHeight="1">
      <c r="A113" s="264" t="s">
        <v>303</v>
      </c>
      <c r="B113" s="368">
        <v>460</v>
      </c>
      <c r="C113" s="382" t="s">
        <v>304</v>
      </c>
      <c r="D113" s="373"/>
      <c r="E113" s="373"/>
      <c r="F113" s="458">
        <f>SUM(F114)</f>
        <v>7541</v>
      </c>
      <c r="G113" s="458">
        <f>SUM(G114)</f>
        <v>7541</v>
      </c>
    </row>
    <row r="114" spans="1:7" ht="28.5" customHeight="1">
      <c r="A114" s="322" t="s">
        <v>618</v>
      </c>
      <c r="B114" s="368">
        <v>460</v>
      </c>
      <c r="C114" s="382" t="s">
        <v>599</v>
      </c>
      <c r="D114" s="372"/>
      <c r="E114" s="372"/>
      <c r="F114" s="458">
        <f>F115</f>
        <v>7541</v>
      </c>
      <c r="G114" s="458">
        <f>G115</f>
        <v>7541</v>
      </c>
    </row>
    <row r="115" spans="1:7" ht="20.25" customHeight="1">
      <c r="A115" s="264" t="s">
        <v>539</v>
      </c>
      <c r="B115" s="368">
        <v>460</v>
      </c>
      <c r="C115" s="382" t="s">
        <v>599</v>
      </c>
      <c r="D115" s="372" t="s">
        <v>497</v>
      </c>
      <c r="E115" s="372"/>
      <c r="F115" s="458">
        <f>SUM(F116)</f>
        <v>7541</v>
      </c>
      <c r="G115" s="458">
        <f>SUM(G116)</f>
        <v>7541</v>
      </c>
    </row>
    <row r="116" spans="1:7" ht="38.25" customHeight="1">
      <c r="A116" s="267" t="s">
        <v>428</v>
      </c>
      <c r="B116" s="395">
        <v>460</v>
      </c>
      <c r="C116" s="375" t="s">
        <v>599</v>
      </c>
      <c r="D116" s="373" t="s">
        <v>522</v>
      </c>
      <c r="E116" s="373"/>
      <c r="F116" s="354">
        <f>SUM(F117,F119)</f>
        <v>7541</v>
      </c>
      <c r="G116" s="354">
        <f>SUM(G117,G119)</f>
        <v>7541</v>
      </c>
    </row>
    <row r="117" spans="1:7" ht="30" customHeight="1">
      <c r="A117" s="163" t="s">
        <v>424</v>
      </c>
      <c r="B117" s="395">
        <v>460</v>
      </c>
      <c r="C117" s="375" t="s">
        <v>599</v>
      </c>
      <c r="D117" s="373" t="s">
        <v>523</v>
      </c>
      <c r="E117" s="373"/>
      <c r="F117" s="354">
        <f>SUM(F118)</f>
        <v>6811</v>
      </c>
      <c r="G117" s="354">
        <f>SUM(G118)</f>
        <v>6811</v>
      </c>
    </row>
    <row r="118" spans="1:7" ht="26.25" customHeight="1">
      <c r="A118" s="163" t="s">
        <v>426</v>
      </c>
      <c r="B118" s="395">
        <v>460</v>
      </c>
      <c r="C118" s="375" t="s">
        <v>599</v>
      </c>
      <c r="D118" s="373" t="s">
        <v>523</v>
      </c>
      <c r="E118" s="373" t="s">
        <v>425</v>
      </c>
      <c r="F118" s="354">
        <v>6811</v>
      </c>
      <c r="G118" s="354">
        <v>6811</v>
      </c>
    </row>
    <row r="119" spans="1:7" ht="37.5" customHeight="1">
      <c r="A119" s="163" t="s">
        <v>377</v>
      </c>
      <c r="B119" s="395">
        <v>460</v>
      </c>
      <c r="C119" s="375" t="s">
        <v>599</v>
      </c>
      <c r="D119" s="373" t="s">
        <v>524</v>
      </c>
      <c r="E119" s="373"/>
      <c r="F119" s="354">
        <f>F120+F121</f>
        <v>730</v>
      </c>
      <c r="G119" s="354">
        <f>G120+G121</f>
        <v>730</v>
      </c>
    </row>
    <row r="120" spans="1:7" ht="37.5" customHeight="1">
      <c r="A120" s="163" t="s">
        <v>422</v>
      </c>
      <c r="B120" s="395">
        <v>460</v>
      </c>
      <c r="C120" s="375" t="s">
        <v>599</v>
      </c>
      <c r="D120" s="373" t="s">
        <v>524</v>
      </c>
      <c r="E120" s="373" t="s">
        <v>421</v>
      </c>
      <c r="F120" s="354">
        <v>720</v>
      </c>
      <c r="G120" s="354">
        <v>720</v>
      </c>
    </row>
    <row r="121" spans="1:7" ht="24.95" customHeight="1">
      <c r="A121" s="163" t="s">
        <v>53</v>
      </c>
      <c r="B121" s="397">
        <v>460</v>
      </c>
      <c r="C121" s="375" t="s">
        <v>599</v>
      </c>
      <c r="D121" s="373" t="s">
        <v>524</v>
      </c>
      <c r="E121" s="373" t="s">
        <v>438</v>
      </c>
      <c r="F121" s="354">
        <v>10</v>
      </c>
      <c r="G121" s="354">
        <v>10</v>
      </c>
    </row>
    <row r="122" spans="1:7" ht="24.95" customHeight="1">
      <c r="A122" s="325" t="s">
        <v>604</v>
      </c>
      <c r="B122" s="368">
        <v>460</v>
      </c>
      <c r="C122" s="382" t="s">
        <v>605</v>
      </c>
      <c r="D122" s="372"/>
      <c r="E122" s="372"/>
      <c r="F122" s="450">
        <f>F123</f>
        <v>2776</v>
      </c>
      <c r="G122" s="450">
        <f>G123</f>
        <v>2881</v>
      </c>
    </row>
    <row r="123" spans="1:7" ht="40.5" customHeight="1">
      <c r="A123" s="307" t="s">
        <v>24</v>
      </c>
      <c r="B123" s="395">
        <v>460</v>
      </c>
      <c r="C123" s="375" t="s">
        <v>606</v>
      </c>
      <c r="D123" s="373" t="s">
        <v>507</v>
      </c>
      <c r="E123" s="373"/>
      <c r="F123" s="354">
        <f>F124+F127</f>
        <v>2776</v>
      </c>
      <c r="G123" s="354">
        <f>G124+G127</f>
        <v>2881</v>
      </c>
    </row>
    <row r="124" spans="1:7" ht="43.5" customHeight="1">
      <c r="A124" s="307" t="s">
        <v>192</v>
      </c>
      <c r="B124" s="395">
        <v>460</v>
      </c>
      <c r="C124" s="375" t="s">
        <v>606</v>
      </c>
      <c r="D124" s="373" t="s">
        <v>525</v>
      </c>
      <c r="E124" s="373"/>
      <c r="F124" s="354">
        <f>F125</f>
        <v>1576</v>
      </c>
      <c r="G124" s="354">
        <f>G125</f>
        <v>1681</v>
      </c>
    </row>
    <row r="125" spans="1:7" ht="24.95" customHeight="1">
      <c r="A125" s="307" t="s">
        <v>436</v>
      </c>
      <c r="B125" s="395">
        <v>460</v>
      </c>
      <c r="C125" s="375" t="s">
        <v>606</v>
      </c>
      <c r="D125" s="373" t="s">
        <v>645</v>
      </c>
      <c r="E125" s="373"/>
      <c r="F125" s="354">
        <f>F126</f>
        <v>1576</v>
      </c>
      <c r="G125" s="354">
        <f>G126</f>
        <v>1681</v>
      </c>
    </row>
    <row r="126" spans="1:7" ht="24.95" customHeight="1">
      <c r="A126" s="307" t="s">
        <v>208</v>
      </c>
      <c r="B126" s="395">
        <v>460</v>
      </c>
      <c r="C126" s="375" t="s">
        <v>606</v>
      </c>
      <c r="D126" s="373" t="s">
        <v>645</v>
      </c>
      <c r="E126" s="373" t="s">
        <v>209</v>
      </c>
      <c r="F126" s="354">
        <v>1576</v>
      </c>
      <c r="G126" s="354">
        <v>1681</v>
      </c>
    </row>
    <row r="127" spans="1:7" ht="45.75" customHeight="1">
      <c r="A127" s="307" t="s">
        <v>193</v>
      </c>
      <c r="B127" s="395">
        <v>460</v>
      </c>
      <c r="C127" s="375" t="s">
        <v>606</v>
      </c>
      <c r="D127" s="373" t="s">
        <v>646</v>
      </c>
      <c r="E127" s="373"/>
      <c r="F127" s="354">
        <f>F128</f>
        <v>1200</v>
      </c>
      <c r="G127" s="354">
        <f>G128</f>
        <v>1200</v>
      </c>
    </row>
    <row r="128" spans="1:7" ht="32.25" customHeight="1">
      <c r="A128" s="307" t="s">
        <v>436</v>
      </c>
      <c r="B128" s="395">
        <v>460</v>
      </c>
      <c r="C128" s="375" t="s">
        <v>606</v>
      </c>
      <c r="D128" s="373" t="s">
        <v>647</v>
      </c>
      <c r="E128" s="373"/>
      <c r="F128" s="354">
        <f>F129</f>
        <v>1200</v>
      </c>
      <c r="G128" s="354">
        <f>G129</f>
        <v>1200</v>
      </c>
    </row>
    <row r="129" spans="1:7" ht="24.95" customHeight="1">
      <c r="A129" s="307" t="s">
        <v>208</v>
      </c>
      <c r="B129" s="395">
        <v>460</v>
      </c>
      <c r="C129" s="375" t="s">
        <v>606</v>
      </c>
      <c r="D129" s="373" t="s">
        <v>647</v>
      </c>
      <c r="E129" s="373" t="s">
        <v>209</v>
      </c>
      <c r="F129" s="354">
        <v>1200</v>
      </c>
      <c r="G129" s="354">
        <v>1200</v>
      </c>
    </row>
    <row r="130" spans="1:7" ht="24.95" customHeight="1">
      <c r="A130" s="264" t="s">
        <v>350</v>
      </c>
      <c r="B130" s="368">
        <v>460</v>
      </c>
      <c r="C130" s="382" t="s">
        <v>351</v>
      </c>
      <c r="D130" s="372"/>
      <c r="E130" s="372"/>
      <c r="F130" s="458">
        <f>SUM(F131)</f>
        <v>2700</v>
      </c>
      <c r="G130" s="458">
        <f>SUM(G131)</f>
        <v>2700</v>
      </c>
    </row>
    <row r="131" spans="1:7" ht="30.75" customHeight="1">
      <c r="A131" s="264" t="s">
        <v>569</v>
      </c>
      <c r="B131" s="368">
        <v>460</v>
      </c>
      <c r="C131" s="382" t="s">
        <v>625</v>
      </c>
      <c r="D131" s="372"/>
      <c r="E131" s="372"/>
      <c r="F131" s="458">
        <f>SUM(F133)</f>
        <v>2700</v>
      </c>
      <c r="G131" s="458">
        <f>SUM(G133)</f>
        <v>2700</v>
      </c>
    </row>
    <row r="132" spans="1:7" ht="29.25" customHeight="1">
      <c r="A132" s="163" t="s">
        <v>24</v>
      </c>
      <c r="B132" s="395">
        <v>460</v>
      </c>
      <c r="C132" s="375" t="s">
        <v>625</v>
      </c>
      <c r="D132" s="373" t="s">
        <v>507</v>
      </c>
      <c r="E132" s="373"/>
      <c r="F132" s="354">
        <f>F133</f>
        <v>2700</v>
      </c>
      <c r="G132" s="354">
        <f>G133</f>
        <v>2700</v>
      </c>
    </row>
    <row r="133" spans="1:7" ht="35.25" customHeight="1">
      <c r="A133" s="163" t="s">
        <v>383</v>
      </c>
      <c r="B133" s="395">
        <v>460</v>
      </c>
      <c r="C133" s="375" t="s">
        <v>625</v>
      </c>
      <c r="D133" s="373" t="s">
        <v>667</v>
      </c>
      <c r="E133" s="373"/>
      <c r="F133" s="354">
        <f>SUM(F134)</f>
        <v>2700</v>
      </c>
      <c r="G133" s="354">
        <f>SUM(G134)</f>
        <v>2700</v>
      </c>
    </row>
    <row r="134" spans="1:7" ht="33.75" customHeight="1">
      <c r="A134" s="331" t="s">
        <v>434</v>
      </c>
      <c r="B134" s="395">
        <v>460</v>
      </c>
      <c r="C134" s="375" t="s">
        <v>625</v>
      </c>
      <c r="D134" s="373" t="s">
        <v>668</v>
      </c>
      <c r="E134" s="373"/>
      <c r="F134" s="354">
        <f>SUM(F135)</f>
        <v>2700</v>
      </c>
      <c r="G134" s="354">
        <f>SUM(G135)</f>
        <v>2700</v>
      </c>
    </row>
    <row r="135" spans="1:7" ht="24.95" customHeight="1">
      <c r="A135" s="163" t="s">
        <v>206</v>
      </c>
      <c r="B135" s="395">
        <v>460</v>
      </c>
      <c r="C135" s="375" t="s">
        <v>625</v>
      </c>
      <c r="D135" s="373" t="s">
        <v>668</v>
      </c>
      <c r="E135" s="373" t="s">
        <v>834</v>
      </c>
      <c r="F135" s="354">
        <v>2700</v>
      </c>
      <c r="G135" s="354">
        <v>2700</v>
      </c>
    </row>
    <row r="136" spans="1:7" ht="35.25" customHeight="1">
      <c r="A136" s="264" t="s">
        <v>352</v>
      </c>
      <c r="B136" s="368">
        <v>460</v>
      </c>
      <c r="C136" s="382" t="s">
        <v>623</v>
      </c>
      <c r="D136" s="372"/>
      <c r="E136" s="372"/>
      <c r="F136" s="458">
        <f>SUM(F137)</f>
        <v>0</v>
      </c>
      <c r="G136" s="458">
        <f>SUM(G137)</f>
        <v>0</v>
      </c>
    </row>
    <row r="137" spans="1:7" ht="53.25" hidden="1" customHeight="1">
      <c r="A137" s="436" t="s">
        <v>234</v>
      </c>
      <c r="B137" s="368">
        <v>460</v>
      </c>
      <c r="C137" s="382" t="s">
        <v>624</v>
      </c>
      <c r="D137" s="372"/>
      <c r="E137" s="372"/>
      <c r="F137" s="458">
        <f>SUM(F140)</f>
        <v>0</v>
      </c>
      <c r="G137" s="458">
        <f>SUM(G140)</f>
        <v>0</v>
      </c>
    </row>
    <row r="138" spans="1:7" ht="38.25" hidden="1" customHeight="1">
      <c r="A138" s="264" t="s">
        <v>24</v>
      </c>
      <c r="B138" s="368">
        <v>460</v>
      </c>
      <c r="C138" s="382" t="s">
        <v>624</v>
      </c>
      <c r="D138" s="372" t="s">
        <v>507</v>
      </c>
      <c r="E138" s="372"/>
      <c r="F138" s="458">
        <f t="shared" ref="F138:G140" si="4">SUM(F139)</f>
        <v>0</v>
      </c>
      <c r="G138" s="458">
        <f t="shared" si="4"/>
        <v>0</v>
      </c>
    </row>
    <row r="139" spans="1:7" ht="45" hidden="1" customHeight="1">
      <c r="A139" s="436" t="s">
        <v>561</v>
      </c>
      <c r="B139" s="368">
        <v>460</v>
      </c>
      <c r="C139" s="382" t="s">
        <v>624</v>
      </c>
      <c r="D139" s="372" t="s">
        <v>669</v>
      </c>
      <c r="E139" s="372"/>
      <c r="F139" s="458">
        <f t="shared" si="4"/>
        <v>0</v>
      </c>
      <c r="G139" s="458">
        <f t="shared" si="4"/>
        <v>0</v>
      </c>
    </row>
    <row r="140" spans="1:7" ht="24" hidden="1" customHeight="1">
      <c r="A140" s="332" t="s">
        <v>320</v>
      </c>
      <c r="B140" s="395">
        <v>460</v>
      </c>
      <c r="C140" s="375" t="s">
        <v>624</v>
      </c>
      <c r="D140" s="373" t="s">
        <v>670</v>
      </c>
      <c r="E140" s="373"/>
      <c r="F140" s="354">
        <f t="shared" si="4"/>
        <v>0</v>
      </c>
      <c r="G140" s="354">
        <f t="shared" si="4"/>
        <v>0</v>
      </c>
    </row>
    <row r="141" spans="1:7" ht="21.75" hidden="1" customHeight="1">
      <c r="A141" s="163" t="s">
        <v>561</v>
      </c>
      <c r="B141" s="395">
        <v>460</v>
      </c>
      <c r="C141" s="375" t="s">
        <v>624</v>
      </c>
      <c r="D141" s="373" t="s">
        <v>670</v>
      </c>
      <c r="E141" s="373" t="s">
        <v>204</v>
      </c>
      <c r="F141" s="354">
        <v>0</v>
      </c>
      <c r="G141" s="354">
        <v>0</v>
      </c>
    </row>
    <row r="142" spans="1:7" ht="47.25" customHeight="1">
      <c r="A142" s="325" t="s">
        <v>354</v>
      </c>
      <c r="B142" s="368">
        <v>460</v>
      </c>
      <c r="C142" s="382" t="s">
        <v>353</v>
      </c>
      <c r="D142" s="372"/>
      <c r="E142" s="372"/>
      <c r="F142" s="458">
        <f>SUM(F144)+F155</f>
        <v>34534.9</v>
      </c>
      <c r="G142" s="458">
        <f>SUM(G144)+G155</f>
        <v>34434.9</v>
      </c>
    </row>
    <row r="143" spans="1:7" ht="43.5" customHeight="1">
      <c r="A143" s="333" t="s">
        <v>550</v>
      </c>
      <c r="B143" s="368">
        <v>460</v>
      </c>
      <c r="C143" s="382" t="s">
        <v>235</v>
      </c>
      <c r="D143" s="372"/>
      <c r="E143" s="372"/>
      <c r="F143" s="458">
        <f>F144</f>
        <v>34534.9</v>
      </c>
      <c r="G143" s="458">
        <f>G144</f>
        <v>34434.9</v>
      </c>
    </row>
    <row r="144" spans="1:7" ht="29.25" customHeight="1">
      <c r="A144" s="264" t="s">
        <v>24</v>
      </c>
      <c r="B144" s="368">
        <v>460</v>
      </c>
      <c r="C144" s="382" t="s">
        <v>235</v>
      </c>
      <c r="D144" s="372" t="s">
        <v>507</v>
      </c>
      <c r="E144" s="372"/>
      <c r="F144" s="458">
        <f>SUM(F145,F150)</f>
        <v>34534.9</v>
      </c>
      <c r="G144" s="458">
        <f>SUM(G145,G150)</f>
        <v>34434.9</v>
      </c>
    </row>
    <row r="145" spans="1:10" ht="28.5" customHeight="1">
      <c r="A145" s="325" t="s">
        <v>192</v>
      </c>
      <c r="B145" s="368">
        <v>460</v>
      </c>
      <c r="C145" s="382" t="s">
        <v>235</v>
      </c>
      <c r="D145" s="372" t="s">
        <v>525</v>
      </c>
      <c r="E145" s="372"/>
      <c r="F145" s="458">
        <f>SUM(F146,F148)</f>
        <v>23910.9</v>
      </c>
      <c r="G145" s="458">
        <f>SUM(G146,G148)</f>
        <v>23810.9</v>
      </c>
    </row>
    <row r="146" spans="1:10" ht="41.25" customHeight="1">
      <c r="A146" s="334" t="s">
        <v>195</v>
      </c>
      <c r="B146" s="395">
        <v>460</v>
      </c>
      <c r="C146" s="375" t="s">
        <v>235</v>
      </c>
      <c r="D146" s="373" t="s">
        <v>756</v>
      </c>
      <c r="E146" s="373"/>
      <c r="F146" s="68">
        <f>F147</f>
        <v>2043.9</v>
      </c>
      <c r="G146" s="68">
        <f>G147</f>
        <v>1943.9</v>
      </c>
      <c r="J146" s="452"/>
    </row>
    <row r="147" spans="1:10" ht="24.75" customHeight="1">
      <c r="A147" s="334" t="s">
        <v>610</v>
      </c>
      <c r="B147" s="395">
        <v>460</v>
      </c>
      <c r="C147" s="375" t="s">
        <v>235</v>
      </c>
      <c r="D147" s="373" t="s">
        <v>756</v>
      </c>
      <c r="E147" s="373" t="s">
        <v>609</v>
      </c>
      <c r="F147" s="463">
        <v>2043.9</v>
      </c>
      <c r="G147" s="463">
        <v>1943.9</v>
      </c>
    </row>
    <row r="148" spans="1:10" ht="30" customHeight="1">
      <c r="A148" s="335" t="s">
        <v>1134</v>
      </c>
      <c r="B148" s="395">
        <v>460</v>
      </c>
      <c r="C148" s="401" t="s">
        <v>235</v>
      </c>
      <c r="D148" s="376" t="s">
        <v>671</v>
      </c>
      <c r="E148" s="376"/>
      <c r="F148" s="354">
        <f>SUM(F149)</f>
        <v>21867</v>
      </c>
      <c r="G148" s="354">
        <f>SUM(G149)</f>
        <v>21867</v>
      </c>
    </row>
    <row r="149" spans="1:10" ht="24" customHeight="1">
      <c r="A149" s="334" t="s">
        <v>610</v>
      </c>
      <c r="B149" s="395">
        <v>460</v>
      </c>
      <c r="C149" s="401" t="s">
        <v>235</v>
      </c>
      <c r="D149" s="376" t="s">
        <v>671</v>
      </c>
      <c r="E149" s="376" t="s">
        <v>609</v>
      </c>
      <c r="F149" s="463">
        <v>21867</v>
      </c>
      <c r="G149" s="463">
        <v>21867</v>
      </c>
    </row>
    <row r="150" spans="1:10" ht="46.5" customHeight="1">
      <c r="A150" s="325" t="s">
        <v>198</v>
      </c>
      <c r="B150" s="368">
        <v>460</v>
      </c>
      <c r="C150" s="382" t="s">
        <v>235</v>
      </c>
      <c r="D150" s="372" t="s">
        <v>646</v>
      </c>
      <c r="E150" s="372"/>
      <c r="F150" s="458">
        <f>SUM(F151,F153)</f>
        <v>10624</v>
      </c>
      <c r="G150" s="458">
        <f>SUM(G151,G153)</f>
        <v>10624</v>
      </c>
    </row>
    <row r="151" spans="1:10" ht="27" customHeight="1">
      <c r="A151" s="334" t="s">
        <v>194</v>
      </c>
      <c r="B151" s="395">
        <v>460</v>
      </c>
      <c r="C151" s="375" t="s">
        <v>235</v>
      </c>
      <c r="D151" s="373" t="s">
        <v>757</v>
      </c>
      <c r="E151" s="373"/>
      <c r="F151" s="354">
        <f>F152</f>
        <v>2491</v>
      </c>
      <c r="G151" s="354">
        <f>G152</f>
        <v>2491</v>
      </c>
    </row>
    <row r="152" spans="1:10" ht="36.75" customHeight="1">
      <c r="A152" s="334" t="s">
        <v>610</v>
      </c>
      <c r="B152" s="395">
        <v>460</v>
      </c>
      <c r="C152" s="375" t="s">
        <v>235</v>
      </c>
      <c r="D152" s="373" t="s">
        <v>757</v>
      </c>
      <c r="E152" s="373" t="s">
        <v>609</v>
      </c>
      <c r="F152" s="354">
        <v>2491</v>
      </c>
      <c r="G152" s="354">
        <v>2491</v>
      </c>
    </row>
    <row r="153" spans="1:10" ht="34.5" customHeight="1">
      <c r="A153" s="335" t="s">
        <v>1135</v>
      </c>
      <c r="B153" s="395">
        <v>460</v>
      </c>
      <c r="C153" s="401" t="s">
        <v>235</v>
      </c>
      <c r="D153" s="376" t="s">
        <v>674</v>
      </c>
      <c r="E153" s="376"/>
      <c r="F153" s="354">
        <f>SUM(F154)</f>
        <v>8133</v>
      </c>
      <c r="G153" s="354">
        <f>SUM(G154)</f>
        <v>8133</v>
      </c>
    </row>
    <row r="154" spans="1:10" ht="38.25" customHeight="1">
      <c r="A154" s="334" t="s">
        <v>610</v>
      </c>
      <c r="B154" s="395">
        <v>460</v>
      </c>
      <c r="C154" s="401" t="s">
        <v>235</v>
      </c>
      <c r="D154" s="376" t="s">
        <v>672</v>
      </c>
      <c r="E154" s="376" t="s">
        <v>609</v>
      </c>
      <c r="F154" s="463">
        <v>8133</v>
      </c>
      <c r="G154" s="463">
        <v>8133</v>
      </c>
    </row>
    <row r="155" spans="1:10" ht="24.95" hidden="1" customHeight="1">
      <c r="A155" s="336" t="s">
        <v>1225</v>
      </c>
      <c r="B155" s="368">
        <v>460</v>
      </c>
      <c r="C155" s="402">
        <v>1403</v>
      </c>
      <c r="D155" s="378"/>
      <c r="E155" s="378"/>
      <c r="F155" s="464">
        <v>0</v>
      </c>
      <c r="G155" s="464">
        <v>0</v>
      </c>
    </row>
    <row r="156" spans="1:10" ht="24.95" hidden="1" customHeight="1">
      <c r="A156" s="337" t="s">
        <v>1226</v>
      </c>
      <c r="B156" s="395">
        <v>460</v>
      </c>
      <c r="C156" s="376" t="s">
        <v>1224</v>
      </c>
      <c r="D156" s="376" t="s">
        <v>1221</v>
      </c>
      <c r="E156" s="376"/>
      <c r="F156" s="463">
        <v>0</v>
      </c>
      <c r="G156" s="463">
        <v>0</v>
      </c>
    </row>
    <row r="157" spans="1:10" ht="45" customHeight="1">
      <c r="A157" s="321" t="s">
        <v>406</v>
      </c>
      <c r="B157" s="394">
        <v>461</v>
      </c>
      <c r="C157" s="375"/>
      <c r="D157" s="376"/>
      <c r="E157" s="376"/>
      <c r="F157" s="464">
        <f>SUM(F158)</f>
        <v>7605</v>
      </c>
      <c r="G157" s="464">
        <f>SUM(G158)</f>
        <v>7605</v>
      </c>
    </row>
    <row r="158" spans="1:10" ht="34.5" customHeight="1">
      <c r="A158" s="264" t="s">
        <v>345</v>
      </c>
      <c r="B158" s="394">
        <v>461</v>
      </c>
      <c r="C158" s="403" t="s">
        <v>346</v>
      </c>
      <c r="D158" s="376"/>
      <c r="E158" s="376"/>
      <c r="F158" s="464">
        <f>SUM(F159,F167)</f>
        <v>7605</v>
      </c>
      <c r="G158" s="464">
        <f>SUM(G159,G167)</f>
        <v>7605</v>
      </c>
    </row>
    <row r="159" spans="1:10" ht="28.5" customHeight="1">
      <c r="A159" s="264" t="s">
        <v>542</v>
      </c>
      <c r="B159" s="394">
        <v>461</v>
      </c>
      <c r="C159" s="382" t="s">
        <v>628</v>
      </c>
      <c r="D159" s="372"/>
      <c r="E159" s="378"/>
      <c r="F159" s="464">
        <f>SUM(F160)</f>
        <v>5605</v>
      </c>
      <c r="G159" s="464">
        <f>SUM(G160)</f>
        <v>5605</v>
      </c>
    </row>
    <row r="160" spans="1:10" ht="51.75" customHeight="1">
      <c r="A160" s="264" t="s">
        <v>539</v>
      </c>
      <c r="B160" s="394">
        <v>461</v>
      </c>
      <c r="C160" s="382" t="s">
        <v>628</v>
      </c>
      <c r="D160" s="372" t="s">
        <v>497</v>
      </c>
      <c r="E160" s="372"/>
      <c r="F160" s="458">
        <f>SUM(F161)</f>
        <v>5605</v>
      </c>
      <c r="G160" s="458">
        <f>SUM(G161)</f>
        <v>5605</v>
      </c>
    </row>
    <row r="161" spans="1:7" ht="30.75" customHeight="1">
      <c r="A161" s="163" t="s">
        <v>309</v>
      </c>
      <c r="B161" s="397">
        <v>461</v>
      </c>
      <c r="C161" s="375" t="s">
        <v>628</v>
      </c>
      <c r="D161" s="373" t="s">
        <v>526</v>
      </c>
      <c r="E161" s="373"/>
      <c r="F161" s="354">
        <f>SUM(F162,F164)</f>
        <v>5605</v>
      </c>
      <c r="G161" s="354">
        <f>SUM(G162,G164)</f>
        <v>5605</v>
      </c>
    </row>
    <row r="162" spans="1:7" ht="44.25" customHeight="1">
      <c r="A162" s="163" t="s">
        <v>424</v>
      </c>
      <c r="B162" s="397">
        <v>461</v>
      </c>
      <c r="C162" s="375" t="s">
        <v>628</v>
      </c>
      <c r="D162" s="373" t="s">
        <v>527</v>
      </c>
      <c r="E162" s="373"/>
      <c r="F162" s="354">
        <f>SUM(F163)</f>
        <v>4825</v>
      </c>
      <c r="G162" s="354">
        <f>SUM(G163)</f>
        <v>4825</v>
      </c>
    </row>
    <row r="163" spans="1:7" ht="54" customHeight="1">
      <c r="A163" s="163" t="s">
        <v>426</v>
      </c>
      <c r="B163" s="397">
        <v>461</v>
      </c>
      <c r="C163" s="375" t="s">
        <v>628</v>
      </c>
      <c r="D163" s="373" t="s">
        <v>527</v>
      </c>
      <c r="E163" s="373" t="s">
        <v>425</v>
      </c>
      <c r="F163" s="354">
        <v>4825</v>
      </c>
      <c r="G163" s="354">
        <v>4825</v>
      </c>
    </row>
    <row r="164" spans="1:7" ht="48.75" customHeight="1">
      <c r="A164" s="163" t="s">
        <v>427</v>
      </c>
      <c r="B164" s="397">
        <v>461</v>
      </c>
      <c r="C164" s="375" t="s">
        <v>628</v>
      </c>
      <c r="D164" s="373" t="s">
        <v>528</v>
      </c>
      <c r="E164" s="373"/>
      <c r="F164" s="354">
        <f>SUM(F165:F166)</f>
        <v>780</v>
      </c>
      <c r="G164" s="354">
        <f>SUM(G165:G166)</f>
        <v>780</v>
      </c>
    </row>
    <row r="165" spans="1:7" ht="45" customHeight="1">
      <c r="A165" s="163" t="s">
        <v>422</v>
      </c>
      <c r="B165" s="397">
        <v>461</v>
      </c>
      <c r="C165" s="375" t="s">
        <v>628</v>
      </c>
      <c r="D165" s="373" t="s">
        <v>528</v>
      </c>
      <c r="E165" s="373" t="s">
        <v>421</v>
      </c>
      <c r="F165" s="354">
        <v>740</v>
      </c>
      <c r="G165" s="354">
        <v>740</v>
      </c>
    </row>
    <row r="166" spans="1:7" ht="34.5" customHeight="1">
      <c r="A166" s="163" t="s">
        <v>53</v>
      </c>
      <c r="B166" s="397">
        <v>461</v>
      </c>
      <c r="C166" s="375" t="s">
        <v>628</v>
      </c>
      <c r="D166" s="373" t="s">
        <v>528</v>
      </c>
      <c r="E166" s="373" t="s">
        <v>438</v>
      </c>
      <c r="F166" s="354">
        <v>40</v>
      </c>
      <c r="G166" s="354">
        <v>40</v>
      </c>
    </row>
    <row r="167" spans="1:7" ht="28.5" customHeight="1">
      <c r="A167" s="326" t="s">
        <v>140</v>
      </c>
      <c r="B167" s="398">
        <v>461</v>
      </c>
      <c r="C167" s="399" t="s">
        <v>602</v>
      </c>
      <c r="D167" s="373"/>
      <c r="E167" s="373"/>
      <c r="F167" s="458">
        <f>F168</f>
        <v>2000</v>
      </c>
      <c r="G167" s="458">
        <f>G168</f>
        <v>2000</v>
      </c>
    </row>
    <row r="168" spans="1:7" ht="32.25" customHeight="1">
      <c r="A168" s="328" t="s">
        <v>1256</v>
      </c>
      <c r="B168" s="394">
        <v>461</v>
      </c>
      <c r="C168" s="382" t="s">
        <v>602</v>
      </c>
      <c r="D168" s="372" t="s">
        <v>529</v>
      </c>
      <c r="E168" s="372"/>
      <c r="F168" s="458">
        <f t="shared" ref="F168:G170" si="5">SUM(F169)</f>
        <v>2000</v>
      </c>
      <c r="G168" s="458">
        <f t="shared" si="5"/>
        <v>2000</v>
      </c>
    </row>
    <row r="169" spans="1:7" ht="32.25" customHeight="1">
      <c r="A169" s="163" t="s">
        <v>686</v>
      </c>
      <c r="B169" s="397">
        <v>461</v>
      </c>
      <c r="C169" s="375" t="s">
        <v>602</v>
      </c>
      <c r="D169" s="373" t="s">
        <v>703</v>
      </c>
      <c r="E169" s="373"/>
      <c r="F169" s="354">
        <f t="shared" si="5"/>
        <v>2000</v>
      </c>
      <c r="G169" s="354">
        <f t="shared" si="5"/>
        <v>2000</v>
      </c>
    </row>
    <row r="170" spans="1:7" ht="32.25" customHeight="1">
      <c r="A170" s="267" t="s">
        <v>461</v>
      </c>
      <c r="B170" s="397">
        <v>461</v>
      </c>
      <c r="C170" s="375" t="s">
        <v>602</v>
      </c>
      <c r="D170" s="373" t="s">
        <v>704</v>
      </c>
      <c r="E170" s="373"/>
      <c r="F170" s="354">
        <f t="shared" si="5"/>
        <v>2000</v>
      </c>
      <c r="G170" s="354">
        <f t="shared" si="5"/>
        <v>2000</v>
      </c>
    </row>
    <row r="171" spans="1:7" ht="48" customHeight="1">
      <c r="A171" s="267" t="s">
        <v>422</v>
      </c>
      <c r="B171" s="397">
        <v>461</v>
      </c>
      <c r="C171" s="375" t="s">
        <v>602</v>
      </c>
      <c r="D171" s="373" t="s">
        <v>704</v>
      </c>
      <c r="E171" s="373" t="s">
        <v>421</v>
      </c>
      <c r="F171" s="354">
        <v>2000</v>
      </c>
      <c r="G171" s="354">
        <v>2000</v>
      </c>
    </row>
    <row r="172" spans="1:7" ht="32.25" customHeight="1">
      <c r="A172" s="264" t="s">
        <v>460</v>
      </c>
      <c r="B172" s="368">
        <v>463</v>
      </c>
      <c r="C172" s="375"/>
      <c r="D172" s="373"/>
      <c r="E172" s="373"/>
      <c r="F172" s="458">
        <f t="shared" ref="F172:G174" si="6">F173</f>
        <v>5996</v>
      </c>
      <c r="G172" s="458">
        <f t="shared" si="6"/>
        <v>5996</v>
      </c>
    </row>
    <row r="173" spans="1:7" ht="32.25" customHeight="1">
      <c r="A173" s="325" t="s">
        <v>343</v>
      </c>
      <c r="B173" s="368">
        <v>463</v>
      </c>
      <c r="C173" s="382" t="s">
        <v>344</v>
      </c>
      <c r="D173" s="372"/>
      <c r="E173" s="372"/>
      <c r="F173" s="458">
        <f t="shared" si="6"/>
        <v>5996</v>
      </c>
      <c r="G173" s="458">
        <f t="shared" si="6"/>
        <v>5996</v>
      </c>
    </row>
    <row r="174" spans="1:7" ht="32.25" customHeight="1">
      <c r="A174" s="325" t="s">
        <v>318</v>
      </c>
      <c r="B174" s="368">
        <v>463</v>
      </c>
      <c r="C174" s="382" t="s">
        <v>423</v>
      </c>
      <c r="D174" s="372"/>
      <c r="E174" s="372"/>
      <c r="F174" s="458">
        <f t="shared" si="6"/>
        <v>5996</v>
      </c>
      <c r="G174" s="458">
        <f t="shared" si="6"/>
        <v>5996</v>
      </c>
    </row>
    <row r="175" spans="1:7" ht="47.25" customHeight="1">
      <c r="A175" s="325" t="s">
        <v>1241</v>
      </c>
      <c r="B175" s="368">
        <v>463</v>
      </c>
      <c r="C175" s="372" t="s">
        <v>423</v>
      </c>
      <c r="D175" s="372" t="s">
        <v>530</v>
      </c>
      <c r="E175" s="373"/>
      <c r="F175" s="354">
        <f>SUM(F177)</f>
        <v>5996</v>
      </c>
      <c r="G175" s="354">
        <f>SUM(G177)</f>
        <v>5996</v>
      </c>
    </row>
    <row r="176" spans="1:7" ht="37.5" customHeight="1">
      <c r="A176" s="327" t="s">
        <v>684</v>
      </c>
      <c r="B176" s="395">
        <v>463</v>
      </c>
      <c r="C176" s="373" t="s">
        <v>423</v>
      </c>
      <c r="D176" s="373" t="s">
        <v>691</v>
      </c>
      <c r="E176" s="373"/>
      <c r="F176" s="354">
        <f>SUM(F177)</f>
        <v>5996</v>
      </c>
      <c r="G176" s="354">
        <f>SUM(G177)</f>
        <v>5996</v>
      </c>
    </row>
    <row r="177" spans="1:7" ht="39.75" customHeight="1">
      <c r="A177" s="329" t="s">
        <v>382</v>
      </c>
      <c r="B177" s="395">
        <v>463</v>
      </c>
      <c r="C177" s="373" t="s">
        <v>423</v>
      </c>
      <c r="D177" s="373" t="s">
        <v>692</v>
      </c>
      <c r="E177" s="373"/>
      <c r="F177" s="354">
        <f>SUM(F178,F179,F180)</f>
        <v>5996</v>
      </c>
      <c r="G177" s="354">
        <f>SUM(G178,G179,G180)</f>
        <v>5996</v>
      </c>
    </row>
    <row r="178" spans="1:7" ht="23.25" customHeight="1">
      <c r="A178" s="163" t="s">
        <v>314</v>
      </c>
      <c r="B178" s="395">
        <v>463</v>
      </c>
      <c r="C178" s="373" t="s">
        <v>423</v>
      </c>
      <c r="D178" s="373" t="s">
        <v>692</v>
      </c>
      <c r="E178" s="373" t="s">
        <v>311</v>
      </c>
      <c r="F178" s="354">
        <v>4588</v>
      </c>
      <c r="G178" s="354">
        <v>4588</v>
      </c>
    </row>
    <row r="179" spans="1:7" ht="45" customHeight="1">
      <c r="A179" s="163" t="s">
        <v>422</v>
      </c>
      <c r="B179" s="395">
        <v>463</v>
      </c>
      <c r="C179" s="376" t="s">
        <v>423</v>
      </c>
      <c r="D179" s="373" t="s">
        <v>692</v>
      </c>
      <c r="E179" s="376" t="s">
        <v>421</v>
      </c>
      <c r="F179" s="463">
        <v>1388</v>
      </c>
      <c r="G179" s="463">
        <v>1388</v>
      </c>
    </row>
    <row r="180" spans="1:7" ht="30" customHeight="1">
      <c r="A180" s="163" t="s">
        <v>53</v>
      </c>
      <c r="B180" s="397">
        <v>463</v>
      </c>
      <c r="C180" s="376" t="s">
        <v>423</v>
      </c>
      <c r="D180" s="373" t="s">
        <v>692</v>
      </c>
      <c r="E180" s="373" t="s">
        <v>438</v>
      </c>
      <c r="F180" s="463">
        <v>20</v>
      </c>
      <c r="G180" s="463">
        <v>20</v>
      </c>
    </row>
    <row r="181" spans="1:7" ht="33" customHeight="1">
      <c r="A181" s="338" t="s">
        <v>912</v>
      </c>
      <c r="B181" s="404">
        <v>464</v>
      </c>
      <c r="C181" s="405"/>
      <c r="D181" s="373"/>
      <c r="E181" s="376"/>
      <c r="F181" s="464">
        <f>F186+F196+F182</f>
        <v>22103.8</v>
      </c>
      <c r="G181" s="464">
        <f>G186+G196+G182</f>
        <v>15253.8</v>
      </c>
    </row>
    <row r="182" spans="1:7" ht="33" hidden="1" customHeight="1">
      <c r="A182" s="264" t="s">
        <v>180</v>
      </c>
      <c r="B182" s="404">
        <v>464</v>
      </c>
      <c r="C182" s="372" t="s">
        <v>179</v>
      </c>
      <c r="D182" s="373"/>
      <c r="E182" s="376"/>
      <c r="F182" s="464">
        <f t="shared" ref="F182:G184" si="7">F183</f>
        <v>0</v>
      </c>
      <c r="G182" s="464">
        <f t="shared" si="7"/>
        <v>0</v>
      </c>
    </row>
    <row r="183" spans="1:7" ht="31.5" hidden="1" customHeight="1">
      <c r="A183" s="339" t="s">
        <v>851</v>
      </c>
      <c r="B183" s="404">
        <v>464</v>
      </c>
      <c r="C183" s="372" t="s">
        <v>179</v>
      </c>
      <c r="D183" s="386" t="s">
        <v>914</v>
      </c>
      <c r="E183" s="376"/>
      <c r="F183" s="464">
        <f t="shared" si="7"/>
        <v>0</v>
      </c>
      <c r="G183" s="464">
        <f t="shared" si="7"/>
        <v>0</v>
      </c>
    </row>
    <row r="184" spans="1:7" ht="41.25" hidden="1" customHeight="1">
      <c r="A184" s="340" t="s">
        <v>913</v>
      </c>
      <c r="B184" s="406">
        <v>464</v>
      </c>
      <c r="C184" s="373" t="s">
        <v>179</v>
      </c>
      <c r="D184" s="386" t="s">
        <v>914</v>
      </c>
      <c r="E184" s="386"/>
      <c r="F184" s="473">
        <f t="shared" si="7"/>
        <v>0</v>
      </c>
      <c r="G184" s="473">
        <f t="shared" si="7"/>
        <v>0</v>
      </c>
    </row>
    <row r="185" spans="1:7" ht="35.25" hidden="1" customHeight="1">
      <c r="A185" s="341" t="s">
        <v>422</v>
      </c>
      <c r="B185" s="406">
        <v>464</v>
      </c>
      <c r="C185" s="373" t="s">
        <v>179</v>
      </c>
      <c r="D185" s="386" t="s">
        <v>914</v>
      </c>
      <c r="E185" s="386" t="s">
        <v>421</v>
      </c>
      <c r="F185" s="473">
        <v>0</v>
      </c>
      <c r="G185" s="473">
        <v>0</v>
      </c>
    </row>
    <row r="186" spans="1:7" ht="26.25" customHeight="1">
      <c r="A186" s="339" t="s">
        <v>564</v>
      </c>
      <c r="B186" s="404">
        <v>464</v>
      </c>
      <c r="C186" s="407" t="s">
        <v>631</v>
      </c>
      <c r="D186" s="407"/>
      <c r="E186" s="386"/>
      <c r="F186" s="474">
        <f>F187</f>
        <v>21103.8</v>
      </c>
      <c r="G186" s="474">
        <f>G187</f>
        <v>14253.8</v>
      </c>
    </row>
    <row r="187" spans="1:7" ht="55.5" customHeight="1">
      <c r="A187" s="339" t="s">
        <v>1253</v>
      </c>
      <c r="B187" s="404">
        <v>464</v>
      </c>
      <c r="C187" s="407" t="s">
        <v>631</v>
      </c>
      <c r="D187" s="386"/>
      <c r="E187" s="386"/>
      <c r="F187" s="474">
        <f>F188</f>
        <v>21103.8</v>
      </c>
      <c r="G187" s="474">
        <f>G188</f>
        <v>14253.8</v>
      </c>
    </row>
    <row r="188" spans="1:7" ht="45.75" customHeight="1">
      <c r="A188" s="340" t="s">
        <v>852</v>
      </c>
      <c r="B188" s="406">
        <v>464</v>
      </c>
      <c r="C188" s="408" t="s">
        <v>251</v>
      </c>
      <c r="D188" s="386" t="s">
        <v>710</v>
      </c>
      <c r="E188" s="386"/>
      <c r="F188" s="473">
        <f>F189+F192</f>
        <v>21103.8</v>
      </c>
      <c r="G188" s="473">
        <f>G189+G192</f>
        <v>14253.8</v>
      </c>
    </row>
    <row r="189" spans="1:7" ht="31.5" customHeight="1">
      <c r="A189" s="342" t="s">
        <v>853</v>
      </c>
      <c r="B189" s="406">
        <v>464</v>
      </c>
      <c r="C189" s="408" t="s">
        <v>251</v>
      </c>
      <c r="D189" s="386" t="s">
        <v>711</v>
      </c>
      <c r="E189" s="386"/>
      <c r="F189" s="473">
        <f>F190+F191</f>
        <v>20603.8</v>
      </c>
      <c r="G189" s="473">
        <f>G190+G191</f>
        <v>13753.8</v>
      </c>
    </row>
    <row r="190" spans="1:7" ht="33" customHeight="1">
      <c r="A190" s="341" t="s">
        <v>422</v>
      </c>
      <c r="B190" s="406">
        <v>464</v>
      </c>
      <c r="C190" s="408" t="s">
        <v>251</v>
      </c>
      <c r="D190" s="386" t="s">
        <v>711</v>
      </c>
      <c r="E190" s="386" t="s">
        <v>421</v>
      </c>
      <c r="F190" s="473">
        <f>10815+9288.8</f>
        <v>20103.8</v>
      </c>
      <c r="G190" s="473">
        <f>10815+2438.8</f>
        <v>13253.8</v>
      </c>
    </row>
    <row r="191" spans="1:7" ht="33" customHeight="1">
      <c r="A191" s="267" t="s">
        <v>422</v>
      </c>
      <c r="B191" s="397">
        <v>466</v>
      </c>
      <c r="C191" s="388" t="s">
        <v>251</v>
      </c>
      <c r="D191" s="373" t="s">
        <v>711</v>
      </c>
      <c r="E191" s="386" t="s">
        <v>1006</v>
      </c>
      <c r="F191" s="473">
        <v>500</v>
      </c>
      <c r="G191" s="473">
        <v>500</v>
      </c>
    </row>
    <row r="192" spans="1:7" ht="36" customHeight="1">
      <c r="A192" s="267" t="s">
        <v>461</v>
      </c>
      <c r="B192" s="406">
        <v>464</v>
      </c>
      <c r="C192" s="388" t="s">
        <v>251</v>
      </c>
      <c r="D192" s="373" t="s">
        <v>857</v>
      </c>
      <c r="E192" s="373"/>
      <c r="F192" s="354">
        <f>F193</f>
        <v>500</v>
      </c>
      <c r="G192" s="354">
        <f>G193</f>
        <v>500</v>
      </c>
    </row>
    <row r="193" spans="1:9" ht="42" customHeight="1">
      <c r="A193" s="267" t="s">
        <v>422</v>
      </c>
      <c r="B193" s="406">
        <v>464</v>
      </c>
      <c r="C193" s="388" t="s">
        <v>251</v>
      </c>
      <c r="D193" s="373" t="s">
        <v>857</v>
      </c>
      <c r="E193" s="373" t="s">
        <v>421</v>
      </c>
      <c r="F193" s="354">
        <v>500</v>
      </c>
      <c r="G193" s="354">
        <v>500</v>
      </c>
    </row>
    <row r="194" spans="1:9" ht="30" customHeight="1">
      <c r="A194" s="343" t="s">
        <v>1017</v>
      </c>
      <c r="B194" s="404">
        <v>464</v>
      </c>
      <c r="C194" s="369" t="s">
        <v>1004</v>
      </c>
      <c r="D194" s="386"/>
      <c r="E194" s="386"/>
      <c r="F194" s="474">
        <f>F196</f>
        <v>1000</v>
      </c>
      <c r="G194" s="474">
        <f>G196</f>
        <v>1000</v>
      </c>
    </row>
    <row r="195" spans="1:9" ht="37.5" customHeight="1">
      <c r="A195" s="264" t="s">
        <v>1260</v>
      </c>
      <c r="B195" s="406">
        <v>464</v>
      </c>
      <c r="C195" s="388" t="s">
        <v>1004</v>
      </c>
      <c r="D195" s="373" t="s">
        <v>1015</v>
      </c>
      <c r="E195" s="373"/>
      <c r="F195" s="473">
        <f>F196</f>
        <v>1000</v>
      </c>
      <c r="G195" s="473">
        <f>G196</f>
        <v>1000</v>
      </c>
    </row>
    <row r="196" spans="1:9" ht="36" customHeight="1">
      <c r="A196" s="264" t="s">
        <v>1003</v>
      </c>
      <c r="B196" s="406">
        <v>464</v>
      </c>
      <c r="C196" s="388" t="s">
        <v>1004</v>
      </c>
      <c r="D196" s="373" t="s">
        <v>1005</v>
      </c>
      <c r="E196" s="373"/>
      <c r="F196" s="473">
        <f>F197+F198</f>
        <v>1000</v>
      </c>
      <c r="G196" s="473">
        <f>G197+G198</f>
        <v>1000</v>
      </c>
    </row>
    <row r="197" spans="1:9" ht="36" customHeight="1">
      <c r="A197" s="163" t="s">
        <v>1261</v>
      </c>
      <c r="B197" s="406">
        <v>464</v>
      </c>
      <c r="C197" s="388" t="s">
        <v>1004</v>
      </c>
      <c r="D197" s="373" t="s">
        <v>1005</v>
      </c>
      <c r="E197" s="373" t="s">
        <v>421</v>
      </c>
      <c r="F197" s="473">
        <v>1000</v>
      </c>
      <c r="G197" s="473">
        <v>1000</v>
      </c>
    </row>
    <row r="198" spans="1:9" ht="42.75" customHeight="1">
      <c r="A198" s="163" t="s">
        <v>1198</v>
      </c>
      <c r="B198" s="406">
        <v>464</v>
      </c>
      <c r="C198" s="388" t="s">
        <v>1004</v>
      </c>
      <c r="D198" s="373" t="s">
        <v>1005</v>
      </c>
      <c r="E198" s="373" t="s">
        <v>421</v>
      </c>
      <c r="F198" s="473">
        <v>0</v>
      </c>
      <c r="G198" s="473">
        <v>0</v>
      </c>
    </row>
    <row r="199" spans="1:9" ht="42.75" customHeight="1">
      <c r="A199" s="321" t="s">
        <v>626</v>
      </c>
      <c r="B199" s="394">
        <v>466</v>
      </c>
      <c r="C199" s="375"/>
      <c r="D199" s="373"/>
      <c r="E199" s="373"/>
      <c r="F199" s="458">
        <f>F200+F216+F246+F249+F256+F268+F213+F252</f>
        <v>37797</v>
      </c>
      <c r="G199" s="458">
        <f>G200+G216+G246+G249+G256+G268+G213+G252</f>
        <v>36092</v>
      </c>
    </row>
    <row r="200" spans="1:9" ht="32.25" customHeight="1">
      <c r="A200" s="264" t="s">
        <v>270</v>
      </c>
      <c r="B200" s="394">
        <v>466</v>
      </c>
      <c r="C200" s="382" t="s">
        <v>271</v>
      </c>
      <c r="D200" s="372"/>
      <c r="E200" s="372"/>
      <c r="F200" s="458">
        <f>SUM(F201)+F208</f>
        <v>21062</v>
      </c>
      <c r="G200" s="458">
        <f>SUM(G201)+G208</f>
        <v>21062</v>
      </c>
    </row>
    <row r="201" spans="1:9" ht="33" customHeight="1">
      <c r="A201" s="264" t="s">
        <v>1242</v>
      </c>
      <c r="B201" s="394">
        <v>466</v>
      </c>
      <c r="C201" s="382" t="s">
        <v>271</v>
      </c>
      <c r="D201" s="372" t="s">
        <v>531</v>
      </c>
      <c r="E201" s="372"/>
      <c r="F201" s="458">
        <f>SUM(F203,F205,F207)</f>
        <v>21062</v>
      </c>
      <c r="G201" s="458">
        <f>SUM(G203,G205,G207)</f>
        <v>21062</v>
      </c>
    </row>
    <row r="202" spans="1:9" ht="33.75" customHeight="1">
      <c r="A202" s="327" t="s">
        <v>875</v>
      </c>
      <c r="B202" s="397">
        <v>466</v>
      </c>
      <c r="C202" s="375" t="s">
        <v>271</v>
      </c>
      <c r="D202" s="373" t="s">
        <v>701</v>
      </c>
      <c r="E202" s="372"/>
      <c r="F202" s="458">
        <f>SUM(F203,F205)</f>
        <v>21062</v>
      </c>
      <c r="G202" s="458">
        <f>SUM(G203,G205)</f>
        <v>21062</v>
      </c>
      <c r="I202" s="452"/>
    </row>
    <row r="203" spans="1:9" ht="45" customHeight="1">
      <c r="A203" s="330" t="s">
        <v>700</v>
      </c>
      <c r="B203" s="397">
        <v>466</v>
      </c>
      <c r="C203" s="375" t="s">
        <v>271</v>
      </c>
      <c r="D203" s="373" t="s">
        <v>702</v>
      </c>
      <c r="E203" s="373"/>
      <c r="F203" s="354">
        <f>SUM(F204)</f>
        <v>18562</v>
      </c>
      <c r="G203" s="354">
        <f>SUM(G204)</f>
        <v>18562</v>
      </c>
    </row>
    <row r="204" spans="1:9" ht="41.25" customHeight="1">
      <c r="A204" s="163" t="s">
        <v>422</v>
      </c>
      <c r="B204" s="397">
        <v>466</v>
      </c>
      <c r="C204" s="375" t="s">
        <v>271</v>
      </c>
      <c r="D204" s="373" t="s">
        <v>702</v>
      </c>
      <c r="E204" s="373" t="s">
        <v>421</v>
      </c>
      <c r="F204" s="354">
        <v>18562</v>
      </c>
      <c r="G204" s="354">
        <v>18562</v>
      </c>
    </row>
    <row r="205" spans="1:9" ht="40.5" customHeight="1">
      <c r="A205" s="163" t="s">
        <v>23</v>
      </c>
      <c r="B205" s="397">
        <v>466</v>
      </c>
      <c r="C205" s="375" t="s">
        <v>271</v>
      </c>
      <c r="D205" s="373" t="s">
        <v>751</v>
      </c>
      <c r="E205" s="373"/>
      <c r="F205" s="354">
        <f>F206</f>
        <v>2500</v>
      </c>
      <c r="G205" s="354">
        <f>G206</f>
        <v>2500</v>
      </c>
    </row>
    <row r="206" spans="1:9" ht="39.75" customHeight="1">
      <c r="A206" s="163" t="s">
        <v>422</v>
      </c>
      <c r="B206" s="397">
        <v>466</v>
      </c>
      <c r="C206" s="375" t="s">
        <v>271</v>
      </c>
      <c r="D206" s="373" t="s">
        <v>751</v>
      </c>
      <c r="E206" s="373" t="s">
        <v>421</v>
      </c>
      <c r="F206" s="354">
        <v>2500</v>
      </c>
      <c r="G206" s="354">
        <v>2500</v>
      </c>
    </row>
    <row r="207" spans="1:9" ht="57" hidden="1" customHeight="1">
      <c r="A207" s="163" t="s">
        <v>1011</v>
      </c>
      <c r="B207" s="397">
        <v>466</v>
      </c>
      <c r="C207" s="375" t="s">
        <v>271</v>
      </c>
      <c r="D207" s="373" t="s">
        <v>1012</v>
      </c>
      <c r="E207" s="373" t="s">
        <v>421</v>
      </c>
      <c r="F207" s="354">
        <v>0</v>
      </c>
      <c r="G207" s="354">
        <v>0</v>
      </c>
    </row>
    <row r="208" spans="1:9" ht="60" hidden="1" customHeight="1">
      <c r="A208" s="264" t="s">
        <v>1170</v>
      </c>
      <c r="B208" s="394">
        <v>466</v>
      </c>
      <c r="C208" s="382" t="s">
        <v>271</v>
      </c>
      <c r="D208" s="372" t="s">
        <v>1172</v>
      </c>
      <c r="E208" s="372"/>
      <c r="F208" s="458">
        <f>F210</f>
        <v>0</v>
      </c>
      <c r="G208" s="458">
        <f>G210</f>
        <v>0</v>
      </c>
    </row>
    <row r="209" spans="1:7" ht="41.25" hidden="1" customHeight="1">
      <c r="A209" s="264" t="s">
        <v>1215</v>
      </c>
      <c r="B209" s="397">
        <v>466</v>
      </c>
      <c r="C209" s="375" t="s">
        <v>271</v>
      </c>
      <c r="D209" s="373" t="s">
        <v>1172</v>
      </c>
      <c r="E209" s="372"/>
      <c r="F209" s="458">
        <f>F210</f>
        <v>0</v>
      </c>
      <c r="G209" s="458">
        <f>G210</f>
        <v>0</v>
      </c>
    </row>
    <row r="210" spans="1:7" ht="41.25" hidden="1" customHeight="1">
      <c r="A210" s="163" t="s">
        <v>1171</v>
      </c>
      <c r="B210" s="397">
        <v>466</v>
      </c>
      <c r="C210" s="375" t="s">
        <v>271</v>
      </c>
      <c r="D210" s="373" t="s">
        <v>1173</v>
      </c>
      <c r="E210" s="373"/>
      <c r="F210" s="354">
        <f>F211</f>
        <v>0</v>
      </c>
      <c r="G210" s="354">
        <f>G211</f>
        <v>0</v>
      </c>
    </row>
    <row r="211" spans="1:7" ht="26.25" hidden="1" customHeight="1">
      <c r="A211" s="163" t="s">
        <v>422</v>
      </c>
      <c r="B211" s="397">
        <v>466</v>
      </c>
      <c r="C211" s="375" t="s">
        <v>271</v>
      </c>
      <c r="D211" s="373" t="s">
        <v>1173</v>
      </c>
      <c r="E211" s="373" t="s">
        <v>421</v>
      </c>
      <c r="F211" s="354">
        <v>0</v>
      </c>
      <c r="G211" s="354">
        <v>0</v>
      </c>
    </row>
    <row r="212" spans="1:7" ht="51" customHeight="1">
      <c r="A212" s="328" t="s">
        <v>1256</v>
      </c>
      <c r="B212" s="394">
        <v>466</v>
      </c>
      <c r="C212" s="382" t="s">
        <v>602</v>
      </c>
      <c r="D212" s="372" t="s">
        <v>529</v>
      </c>
      <c r="E212" s="373"/>
      <c r="F212" s="458">
        <f t="shared" ref="F212:G214" si="8">F213</f>
        <v>3500</v>
      </c>
      <c r="G212" s="458">
        <f t="shared" si="8"/>
        <v>3500</v>
      </c>
    </row>
    <row r="213" spans="1:7" ht="33" customHeight="1">
      <c r="A213" s="264" t="s">
        <v>686</v>
      </c>
      <c r="B213" s="394">
        <v>466</v>
      </c>
      <c r="C213" s="382" t="s">
        <v>602</v>
      </c>
      <c r="D213" s="372" t="s">
        <v>1258</v>
      </c>
      <c r="E213" s="372"/>
      <c r="F213" s="458">
        <f t="shared" si="8"/>
        <v>3500</v>
      </c>
      <c r="G213" s="458">
        <f t="shared" si="8"/>
        <v>3500</v>
      </c>
    </row>
    <row r="214" spans="1:7" ht="33" customHeight="1">
      <c r="A214" s="267" t="s">
        <v>1257</v>
      </c>
      <c r="B214" s="397">
        <v>466</v>
      </c>
      <c r="C214" s="375" t="s">
        <v>602</v>
      </c>
      <c r="D214" s="373" t="s">
        <v>1259</v>
      </c>
      <c r="E214" s="373"/>
      <c r="F214" s="354">
        <f t="shared" si="8"/>
        <v>3500</v>
      </c>
      <c r="G214" s="354">
        <f t="shared" si="8"/>
        <v>3500</v>
      </c>
    </row>
    <row r="215" spans="1:7" ht="39.75" customHeight="1">
      <c r="A215" s="267" t="s">
        <v>422</v>
      </c>
      <c r="B215" s="397">
        <v>466</v>
      </c>
      <c r="C215" s="375" t="s">
        <v>602</v>
      </c>
      <c r="D215" s="373" t="s">
        <v>1259</v>
      </c>
      <c r="E215" s="373" t="s">
        <v>421</v>
      </c>
      <c r="F215" s="354">
        <v>3500</v>
      </c>
      <c r="G215" s="354">
        <v>3500</v>
      </c>
    </row>
    <row r="216" spans="1:7" ht="27.75" customHeight="1">
      <c r="A216" s="264" t="s">
        <v>1174</v>
      </c>
      <c r="B216" s="397">
        <v>466</v>
      </c>
      <c r="C216" s="382" t="s">
        <v>630</v>
      </c>
      <c r="D216" s="373"/>
      <c r="E216" s="373"/>
      <c r="F216" s="458">
        <f>F217+F232+F238</f>
        <v>8530</v>
      </c>
      <c r="G216" s="458">
        <f>G217+G232+G238</f>
        <v>8530</v>
      </c>
    </row>
    <row r="217" spans="1:7" ht="19.5" customHeight="1">
      <c r="A217" s="264" t="s">
        <v>180</v>
      </c>
      <c r="B217" s="397">
        <v>466</v>
      </c>
      <c r="C217" s="372" t="s">
        <v>179</v>
      </c>
      <c r="D217" s="373"/>
      <c r="E217" s="373"/>
      <c r="F217" s="458">
        <f>F218</f>
        <v>7530</v>
      </c>
      <c r="G217" s="458">
        <f>G218</f>
        <v>7530</v>
      </c>
    </row>
    <row r="218" spans="1:7" ht="48" customHeight="1">
      <c r="A218" s="339" t="s">
        <v>1253</v>
      </c>
      <c r="B218" s="406">
        <v>466</v>
      </c>
      <c r="C218" s="386" t="s">
        <v>179</v>
      </c>
      <c r="D218" s="373" t="s">
        <v>533</v>
      </c>
      <c r="E218" s="373"/>
      <c r="F218" s="458">
        <f>F230</f>
        <v>7530</v>
      </c>
      <c r="G218" s="458">
        <f>G230</f>
        <v>7530</v>
      </c>
    </row>
    <row r="219" spans="1:7" ht="48" hidden="1" customHeight="1">
      <c r="A219" s="264" t="s">
        <v>835</v>
      </c>
      <c r="B219" s="397">
        <v>466</v>
      </c>
      <c r="C219" s="372" t="s">
        <v>179</v>
      </c>
      <c r="D219" s="372" t="s">
        <v>836</v>
      </c>
      <c r="E219" s="373"/>
      <c r="F219" s="458">
        <f t="shared" ref="F219:G221" si="9">SUM(F220)</f>
        <v>0</v>
      </c>
      <c r="G219" s="458">
        <f t="shared" si="9"/>
        <v>0</v>
      </c>
    </row>
    <row r="220" spans="1:7" ht="47.25" hidden="1" customHeight="1">
      <c r="A220" s="163" t="s">
        <v>837</v>
      </c>
      <c r="B220" s="397">
        <v>466</v>
      </c>
      <c r="C220" s="373" t="s">
        <v>179</v>
      </c>
      <c r="D220" s="373" t="s">
        <v>838</v>
      </c>
      <c r="E220" s="373"/>
      <c r="F220" s="354">
        <f t="shared" si="9"/>
        <v>0</v>
      </c>
      <c r="G220" s="354">
        <f t="shared" si="9"/>
        <v>0</v>
      </c>
    </row>
    <row r="221" spans="1:7" ht="33" hidden="1" customHeight="1">
      <c r="A221" s="329" t="s">
        <v>839</v>
      </c>
      <c r="B221" s="397">
        <v>466</v>
      </c>
      <c r="C221" s="373" t="s">
        <v>179</v>
      </c>
      <c r="D221" s="373" t="s">
        <v>840</v>
      </c>
      <c r="E221" s="373"/>
      <c r="F221" s="354">
        <f t="shared" si="9"/>
        <v>0</v>
      </c>
      <c r="G221" s="354">
        <f t="shared" si="9"/>
        <v>0</v>
      </c>
    </row>
    <row r="222" spans="1:7" ht="31.5" hidden="1" customHeight="1">
      <c r="A222" s="163" t="s">
        <v>903</v>
      </c>
      <c r="B222" s="397">
        <v>466</v>
      </c>
      <c r="C222" s="373" t="s">
        <v>179</v>
      </c>
      <c r="D222" s="373" t="s">
        <v>840</v>
      </c>
      <c r="E222" s="373" t="s">
        <v>1006</v>
      </c>
      <c r="F222" s="354">
        <v>0</v>
      </c>
      <c r="G222" s="354">
        <v>0</v>
      </c>
    </row>
    <row r="223" spans="1:7" ht="50.25" hidden="1" customHeight="1">
      <c r="A223" s="264" t="s">
        <v>1170</v>
      </c>
      <c r="B223" s="394">
        <v>466</v>
      </c>
      <c r="C223" s="372" t="s">
        <v>179</v>
      </c>
      <c r="D223" s="372" t="s">
        <v>1217</v>
      </c>
      <c r="E223" s="372"/>
      <c r="F223" s="458">
        <v>0</v>
      </c>
      <c r="G223" s="458">
        <v>0</v>
      </c>
    </row>
    <row r="224" spans="1:7" ht="73.5" hidden="1" customHeight="1">
      <c r="A224" s="264" t="s">
        <v>1212</v>
      </c>
      <c r="B224" s="397">
        <v>466</v>
      </c>
      <c r="C224" s="373" t="s">
        <v>179</v>
      </c>
      <c r="D224" s="372" t="s">
        <v>1213</v>
      </c>
      <c r="E224" s="372"/>
      <c r="F224" s="458">
        <f>F225</f>
        <v>0</v>
      </c>
      <c r="G224" s="458">
        <f>G225</f>
        <v>0</v>
      </c>
    </row>
    <row r="225" spans="1:7" ht="32.25" hidden="1" customHeight="1">
      <c r="A225" s="163" t="s">
        <v>1209</v>
      </c>
      <c r="B225" s="397">
        <v>466</v>
      </c>
      <c r="C225" s="373" t="s">
        <v>179</v>
      </c>
      <c r="D225" s="373" t="s">
        <v>1194</v>
      </c>
      <c r="E225" s="372"/>
      <c r="F225" s="458">
        <f>F226</f>
        <v>0</v>
      </c>
      <c r="G225" s="458">
        <f>G226</f>
        <v>0</v>
      </c>
    </row>
    <row r="226" spans="1:7" ht="43.5" hidden="1" customHeight="1">
      <c r="A226" s="163" t="s">
        <v>1197</v>
      </c>
      <c r="B226" s="397">
        <v>466</v>
      </c>
      <c r="C226" s="373" t="s">
        <v>179</v>
      </c>
      <c r="D226" s="373" t="s">
        <v>1193</v>
      </c>
      <c r="E226" s="373"/>
      <c r="F226" s="354">
        <v>0</v>
      </c>
      <c r="G226" s="354">
        <v>0</v>
      </c>
    </row>
    <row r="227" spans="1:7" ht="30.75" hidden="1" customHeight="1">
      <c r="A227" s="163" t="s">
        <v>422</v>
      </c>
      <c r="B227" s="397">
        <v>466</v>
      </c>
      <c r="C227" s="373" t="s">
        <v>179</v>
      </c>
      <c r="D227" s="373" t="s">
        <v>1193</v>
      </c>
      <c r="E227" s="373" t="s">
        <v>421</v>
      </c>
      <c r="F227" s="354">
        <v>0</v>
      </c>
      <c r="G227" s="354">
        <v>0</v>
      </c>
    </row>
    <row r="228" spans="1:7" ht="26.25" hidden="1" customHeight="1">
      <c r="A228" s="340" t="s">
        <v>1214</v>
      </c>
      <c r="B228" s="406">
        <v>466</v>
      </c>
      <c r="C228" s="386" t="s">
        <v>179</v>
      </c>
      <c r="D228" s="386" t="s">
        <v>1219</v>
      </c>
      <c r="E228" s="386"/>
      <c r="F228" s="354">
        <v>0</v>
      </c>
      <c r="G228" s="354">
        <v>0</v>
      </c>
    </row>
    <row r="229" spans="1:7" ht="42" hidden="1" customHeight="1">
      <c r="A229" s="163" t="s">
        <v>422</v>
      </c>
      <c r="B229" s="406">
        <v>466</v>
      </c>
      <c r="C229" s="386" t="s">
        <v>179</v>
      </c>
      <c r="D229" s="386" t="s">
        <v>1218</v>
      </c>
      <c r="E229" s="386" t="s">
        <v>421</v>
      </c>
      <c r="F229" s="354">
        <v>0</v>
      </c>
      <c r="G229" s="354">
        <v>0</v>
      </c>
    </row>
    <row r="230" spans="1:7" ht="29.25" customHeight="1">
      <c r="A230" s="267" t="s">
        <v>1254</v>
      </c>
      <c r="B230" s="406">
        <v>466</v>
      </c>
      <c r="C230" s="386" t="s">
        <v>179</v>
      </c>
      <c r="D230" s="373" t="s">
        <v>857</v>
      </c>
      <c r="E230" s="373"/>
      <c r="F230" s="354">
        <f>F231</f>
        <v>7530</v>
      </c>
      <c r="G230" s="354">
        <f>G231</f>
        <v>7530</v>
      </c>
    </row>
    <row r="231" spans="1:7" ht="38.25" customHeight="1">
      <c r="A231" s="163" t="s">
        <v>422</v>
      </c>
      <c r="B231" s="406">
        <v>466</v>
      </c>
      <c r="C231" s="386" t="s">
        <v>179</v>
      </c>
      <c r="D231" s="373" t="s">
        <v>857</v>
      </c>
      <c r="E231" s="373" t="s">
        <v>421</v>
      </c>
      <c r="F231" s="354">
        <v>7530</v>
      </c>
      <c r="G231" s="354">
        <v>7530</v>
      </c>
    </row>
    <row r="232" spans="1:7" ht="38.25" hidden="1" customHeight="1">
      <c r="A232" s="264" t="s">
        <v>564</v>
      </c>
      <c r="B232" s="397">
        <v>466</v>
      </c>
      <c r="C232" s="372" t="s">
        <v>251</v>
      </c>
      <c r="D232" s="372"/>
      <c r="E232" s="373"/>
      <c r="F232" s="458">
        <f>SUM(F233)</f>
        <v>0</v>
      </c>
      <c r="G232" s="458">
        <f>SUM(G233)</f>
        <v>0</v>
      </c>
    </row>
    <row r="233" spans="1:7" ht="51.75" hidden="1" customHeight="1">
      <c r="A233" s="264" t="s">
        <v>1253</v>
      </c>
      <c r="B233" s="397">
        <v>466</v>
      </c>
      <c r="C233" s="372" t="s">
        <v>631</v>
      </c>
      <c r="D233" s="373"/>
      <c r="E233" s="373"/>
      <c r="F233" s="458">
        <f>F234+F236</f>
        <v>0</v>
      </c>
      <c r="G233" s="458">
        <f>G234+G236</f>
        <v>0</v>
      </c>
    </row>
    <row r="234" spans="1:7" ht="25.5" hidden="1" customHeight="1">
      <c r="A234" s="267" t="s">
        <v>461</v>
      </c>
      <c r="B234" s="397">
        <v>466</v>
      </c>
      <c r="C234" s="388" t="s">
        <v>251</v>
      </c>
      <c r="D234" s="373" t="s">
        <v>857</v>
      </c>
      <c r="E234" s="373"/>
      <c r="F234" s="354">
        <f>F235</f>
        <v>0</v>
      </c>
      <c r="G234" s="354">
        <f>G235</f>
        <v>0</v>
      </c>
    </row>
    <row r="235" spans="1:7" ht="42.75" hidden="1" customHeight="1">
      <c r="A235" s="267" t="s">
        <v>422</v>
      </c>
      <c r="B235" s="397">
        <v>466</v>
      </c>
      <c r="C235" s="388" t="s">
        <v>251</v>
      </c>
      <c r="D235" s="373" t="s">
        <v>857</v>
      </c>
      <c r="E235" s="373" t="s">
        <v>1006</v>
      </c>
      <c r="F235" s="354">
        <v>0</v>
      </c>
      <c r="G235" s="354">
        <v>0</v>
      </c>
    </row>
    <row r="236" spans="1:7" ht="43.5" hidden="1" customHeight="1">
      <c r="A236" s="163" t="s">
        <v>854</v>
      </c>
      <c r="B236" s="397">
        <v>466</v>
      </c>
      <c r="C236" s="388" t="s">
        <v>251</v>
      </c>
      <c r="D236" s="373" t="s">
        <v>921</v>
      </c>
      <c r="E236" s="373"/>
      <c r="F236" s="354">
        <f>SUM(F237)</f>
        <v>0</v>
      </c>
      <c r="G236" s="354">
        <f>SUM(G237)</f>
        <v>0</v>
      </c>
    </row>
    <row r="237" spans="1:7" ht="31.5" hidden="1" customHeight="1">
      <c r="A237" s="163" t="s">
        <v>422</v>
      </c>
      <c r="B237" s="397">
        <v>466</v>
      </c>
      <c r="C237" s="388" t="s">
        <v>251</v>
      </c>
      <c r="D237" s="373" t="s">
        <v>856</v>
      </c>
      <c r="E237" s="373" t="s">
        <v>421</v>
      </c>
      <c r="F237" s="354">
        <v>0</v>
      </c>
      <c r="G237" s="354">
        <v>0</v>
      </c>
    </row>
    <row r="238" spans="1:7" ht="32.25" customHeight="1">
      <c r="A238" s="264" t="s">
        <v>1017</v>
      </c>
      <c r="B238" s="394">
        <v>466</v>
      </c>
      <c r="C238" s="369" t="s">
        <v>1004</v>
      </c>
      <c r="D238" s="373"/>
      <c r="E238" s="373"/>
      <c r="F238" s="458">
        <f>F239+F241</f>
        <v>1000</v>
      </c>
      <c r="G238" s="458">
        <f>G239+G241</f>
        <v>1000</v>
      </c>
    </row>
    <row r="239" spans="1:7" ht="32.25" customHeight="1">
      <c r="A239" s="267" t="s">
        <v>461</v>
      </c>
      <c r="B239" s="397">
        <v>466</v>
      </c>
      <c r="C239" s="388" t="s">
        <v>1004</v>
      </c>
      <c r="D239" s="373" t="s">
        <v>857</v>
      </c>
      <c r="E239" s="373"/>
      <c r="F239" s="354">
        <f>F240</f>
        <v>1000</v>
      </c>
      <c r="G239" s="354">
        <f>G240</f>
        <v>1000</v>
      </c>
    </row>
    <row r="240" spans="1:7" ht="32.25" customHeight="1">
      <c r="A240" s="163" t="s">
        <v>422</v>
      </c>
      <c r="B240" s="397">
        <v>466</v>
      </c>
      <c r="C240" s="388" t="s">
        <v>1004</v>
      </c>
      <c r="D240" s="373" t="s">
        <v>857</v>
      </c>
      <c r="E240" s="373" t="s">
        <v>421</v>
      </c>
      <c r="F240" s="354">
        <v>1000</v>
      </c>
      <c r="G240" s="354">
        <v>1000</v>
      </c>
    </row>
    <row r="241" spans="1:7" ht="28.5" hidden="1" customHeight="1">
      <c r="A241" s="264" t="s">
        <v>1255</v>
      </c>
      <c r="B241" s="394">
        <v>466</v>
      </c>
      <c r="C241" s="369" t="s">
        <v>1004</v>
      </c>
      <c r="D241" s="372" t="s">
        <v>1217</v>
      </c>
      <c r="E241" s="372"/>
      <c r="F241" s="458">
        <f>F244+F245</f>
        <v>0</v>
      </c>
      <c r="G241" s="458">
        <f>G244+G245</f>
        <v>0</v>
      </c>
    </row>
    <row r="242" spans="1:7" ht="27.75" hidden="1" customHeight="1">
      <c r="A242" s="264" t="s">
        <v>1215</v>
      </c>
      <c r="B242" s="394">
        <v>466</v>
      </c>
      <c r="C242" s="372" t="s">
        <v>1016</v>
      </c>
      <c r="D242" s="372" t="s">
        <v>1211</v>
      </c>
      <c r="E242" s="372"/>
      <c r="F242" s="458">
        <f>F243</f>
        <v>0</v>
      </c>
      <c r="G242" s="458">
        <f>G243</f>
        <v>0</v>
      </c>
    </row>
    <row r="243" spans="1:7" ht="29.25" hidden="1" customHeight="1">
      <c r="A243" s="163" t="s">
        <v>1216</v>
      </c>
      <c r="B243" s="397">
        <v>466</v>
      </c>
      <c r="C243" s="388" t="s">
        <v>1004</v>
      </c>
      <c r="D243" s="373" t="s">
        <v>1210</v>
      </c>
      <c r="E243" s="373"/>
      <c r="F243" s="354">
        <f>F244+F245</f>
        <v>0</v>
      </c>
      <c r="G243" s="354">
        <f>G244+G245</f>
        <v>0</v>
      </c>
    </row>
    <row r="244" spans="1:7" ht="29.25" hidden="1" customHeight="1">
      <c r="A244" s="163" t="s">
        <v>1196</v>
      </c>
      <c r="B244" s="397">
        <v>466</v>
      </c>
      <c r="C244" s="388" t="s">
        <v>1004</v>
      </c>
      <c r="D244" s="373" t="s">
        <v>1175</v>
      </c>
      <c r="E244" s="373" t="s">
        <v>421</v>
      </c>
      <c r="F244" s="354"/>
      <c r="G244" s="354"/>
    </row>
    <row r="245" spans="1:7" ht="36" hidden="1" customHeight="1">
      <c r="A245" s="163" t="s">
        <v>1195</v>
      </c>
      <c r="B245" s="397">
        <v>466</v>
      </c>
      <c r="C245" s="388" t="s">
        <v>1004</v>
      </c>
      <c r="D245" s="373" t="s">
        <v>1176</v>
      </c>
      <c r="E245" s="373" t="s">
        <v>421</v>
      </c>
      <c r="F245" s="354">
        <v>0</v>
      </c>
      <c r="G245" s="354">
        <v>0</v>
      </c>
    </row>
    <row r="246" spans="1:7" ht="30.75" customHeight="1">
      <c r="A246" s="322" t="s">
        <v>567</v>
      </c>
      <c r="B246" s="394">
        <v>466</v>
      </c>
      <c r="C246" s="388"/>
      <c r="D246" s="373"/>
      <c r="E246" s="373"/>
      <c r="F246" s="458">
        <f>F247</f>
        <v>1000</v>
      </c>
      <c r="G246" s="458">
        <f>G247</f>
        <v>1000</v>
      </c>
    </row>
    <row r="247" spans="1:7" ht="33.75" customHeight="1">
      <c r="A247" s="267" t="s">
        <v>461</v>
      </c>
      <c r="B247" s="397">
        <v>466</v>
      </c>
      <c r="C247" s="388" t="s">
        <v>1149</v>
      </c>
      <c r="D247" s="373" t="s">
        <v>857</v>
      </c>
      <c r="E247" s="373"/>
      <c r="F247" s="354">
        <f>F248</f>
        <v>1000</v>
      </c>
      <c r="G247" s="354">
        <f>G248</f>
        <v>1000</v>
      </c>
    </row>
    <row r="248" spans="1:7" ht="46.5" customHeight="1">
      <c r="A248" s="267" t="s">
        <v>422</v>
      </c>
      <c r="B248" s="397">
        <v>466</v>
      </c>
      <c r="C248" s="388" t="s">
        <v>1149</v>
      </c>
      <c r="D248" s="373" t="s">
        <v>857</v>
      </c>
      <c r="E248" s="373" t="s">
        <v>421</v>
      </c>
      <c r="F248" s="354">
        <v>1000</v>
      </c>
      <c r="G248" s="354">
        <v>1000</v>
      </c>
    </row>
    <row r="249" spans="1:7" ht="27" customHeight="1">
      <c r="A249" s="264" t="s">
        <v>565</v>
      </c>
      <c r="B249" s="394">
        <v>466</v>
      </c>
      <c r="C249" s="382" t="s">
        <v>232</v>
      </c>
      <c r="D249" s="372"/>
      <c r="E249" s="372"/>
      <c r="F249" s="458">
        <f>F250</f>
        <v>1000</v>
      </c>
      <c r="G249" s="458">
        <f>G250</f>
        <v>1000</v>
      </c>
    </row>
    <row r="250" spans="1:7" ht="36.75" customHeight="1">
      <c r="A250" s="267" t="s">
        <v>461</v>
      </c>
      <c r="B250" s="397">
        <v>466</v>
      </c>
      <c r="C250" s="375" t="s">
        <v>232</v>
      </c>
      <c r="D250" s="373" t="s">
        <v>857</v>
      </c>
      <c r="E250" s="373"/>
      <c r="F250" s="354">
        <f>F251</f>
        <v>1000</v>
      </c>
      <c r="G250" s="354">
        <f>G251</f>
        <v>1000</v>
      </c>
    </row>
    <row r="251" spans="1:7" ht="35.25" customHeight="1">
      <c r="A251" s="267" t="s">
        <v>422</v>
      </c>
      <c r="B251" s="397">
        <v>466</v>
      </c>
      <c r="C251" s="375" t="s">
        <v>232</v>
      </c>
      <c r="D251" s="373" t="s">
        <v>857</v>
      </c>
      <c r="E251" s="373" t="s">
        <v>421</v>
      </c>
      <c r="F251" s="354">
        <v>1000</v>
      </c>
      <c r="G251" s="354">
        <v>1000</v>
      </c>
    </row>
    <row r="252" spans="1:7" ht="42" customHeight="1">
      <c r="A252" s="322" t="s">
        <v>15</v>
      </c>
      <c r="B252" s="394">
        <v>466</v>
      </c>
      <c r="C252" s="373" t="s">
        <v>233</v>
      </c>
      <c r="D252" s="372" t="s">
        <v>659</v>
      </c>
      <c r="E252" s="373"/>
      <c r="F252" s="458">
        <f>F253</f>
        <v>1705</v>
      </c>
      <c r="G252" s="458">
        <f>G253</f>
        <v>0</v>
      </c>
    </row>
    <row r="253" spans="1:7" ht="30.75" customHeight="1">
      <c r="A253" s="267" t="s">
        <v>1275</v>
      </c>
      <c r="B253" s="397">
        <v>466</v>
      </c>
      <c r="C253" s="373" t="s">
        <v>233</v>
      </c>
      <c r="D253" s="373" t="s">
        <v>1144</v>
      </c>
      <c r="E253" s="373"/>
      <c r="F253" s="354">
        <f>F254+F255</f>
        <v>1705</v>
      </c>
      <c r="G253" s="354">
        <f>G254+G255</f>
        <v>0</v>
      </c>
    </row>
    <row r="254" spans="1:7" ht="47.25" customHeight="1">
      <c r="A254" s="163" t="s">
        <v>1147</v>
      </c>
      <c r="B254" s="397">
        <v>466</v>
      </c>
      <c r="C254" s="373" t="s">
        <v>233</v>
      </c>
      <c r="D254" s="373" t="s">
        <v>1143</v>
      </c>
      <c r="E254" s="373" t="s">
        <v>421</v>
      </c>
      <c r="F254" s="354">
        <v>1705</v>
      </c>
      <c r="G254" s="354">
        <v>0</v>
      </c>
    </row>
    <row r="255" spans="1:7" ht="38.25" hidden="1" customHeight="1">
      <c r="A255" s="163" t="s">
        <v>1148</v>
      </c>
      <c r="B255" s="397">
        <v>466</v>
      </c>
      <c r="C255" s="373" t="s">
        <v>233</v>
      </c>
      <c r="D255" s="373" t="s">
        <v>1145</v>
      </c>
      <c r="E255" s="373" t="s">
        <v>421</v>
      </c>
      <c r="F255" s="354"/>
      <c r="G255" s="354"/>
    </row>
    <row r="256" spans="1:7" ht="42" hidden="1" customHeight="1">
      <c r="A256" s="264" t="s">
        <v>1182</v>
      </c>
      <c r="B256" s="394">
        <v>466</v>
      </c>
      <c r="C256" s="372" t="s">
        <v>486</v>
      </c>
      <c r="D256" s="372"/>
      <c r="E256" s="372"/>
      <c r="F256" s="458">
        <f>F257</f>
        <v>0</v>
      </c>
      <c r="G256" s="458">
        <f>G257</f>
        <v>0</v>
      </c>
    </row>
    <row r="257" spans="1:7" ht="36" hidden="1" customHeight="1">
      <c r="A257" s="264" t="s">
        <v>1252</v>
      </c>
      <c r="B257" s="409">
        <v>466</v>
      </c>
      <c r="C257" s="382" t="s">
        <v>228</v>
      </c>
      <c r="D257" s="372" t="s">
        <v>663</v>
      </c>
      <c r="E257" s="372"/>
      <c r="F257" s="458">
        <f>F258</f>
        <v>0</v>
      </c>
      <c r="G257" s="458">
        <f>G258</f>
        <v>0</v>
      </c>
    </row>
    <row r="258" spans="1:7" ht="42" hidden="1" customHeight="1">
      <c r="A258" s="163" t="s">
        <v>687</v>
      </c>
      <c r="B258" s="410">
        <v>466</v>
      </c>
      <c r="C258" s="375" t="s">
        <v>228</v>
      </c>
      <c r="D258" s="373" t="s">
        <v>724</v>
      </c>
      <c r="E258" s="373"/>
      <c r="F258" s="354">
        <f>F259+F261</f>
        <v>0</v>
      </c>
      <c r="G258" s="354">
        <f>G259+G261</f>
        <v>0</v>
      </c>
    </row>
    <row r="259" spans="1:7" ht="38.25" hidden="1" customHeight="1">
      <c r="A259" s="163" t="s">
        <v>21</v>
      </c>
      <c r="B259" s="410">
        <v>466</v>
      </c>
      <c r="C259" s="375" t="s">
        <v>228</v>
      </c>
      <c r="D259" s="373" t="s">
        <v>920</v>
      </c>
      <c r="E259" s="372"/>
      <c r="F259" s="354">
        <f>SUM(F260)</f>
        <v>0</v>
      </c>
      <c r="G259" s="354">
        <f>SUM(G260)</f>
        <v>0</v>
      </c>
    </row>
    <row r="260" spans="1:7" ht="27.75" hidden="1" customHeight="1">
      <c r="A260" s="297" t="s">
        <v>319</v>
      </c>
      <c r="B260" s="410">
        <v>466</v>
      </c>
      <c r="C260" s="375" t="s">
        <v>228</v>
      </c>
      <c r="D260" s="373" t="s">
        <v>920</v>
      </c>
      <c r="E260" s="373" t="s">
        <v>317</v>
      </c>
      <c r="F260" s="354">
        <v>0</v>
      </c>
      <c r="G260" s="354">
        <v>0</v>
      </c>
    </row>
    <row r="261" spans="1:7" ht="46.5" hidden="1" customHeight="1">
      <c r="A261" s="158" t="s">
        <v>906</v>
      </c>
      <c r="B261" s="410">
        <v>466</v>
      </c>
      <c r="C261" s="375" t="s">
        <v>228</v>
      </c>
      <c r="D261" s="373" t="s">
        <v>1177</v>
      </c>
      <c r="E261" s="373"/>
      <c r="F261" s="354">
        <f>F262</f>
        <v>0</v>
      </c>
      <c r="G261" s="354">
        <f>G262</f>
        <v>0</v>
      </c>
    </row>
    <row r="262" spans="1:7" ht="45.75" hidden="1" customHeight="1">
      <c r="A262" s="297" t="s">
        <v>319</v>
      </c>
      <c r="B262" s="410">
        <v>466</v>
      </c>
      <c r="C262" s="375" t="s">
        <v>228</v>
      </c>
      <c r="D262" s="373" t="s">
        <v>1177</v>
      </c>
      <c r="E262" s="373" t="s">
        <v>317</v>
      </c>
      <c r="F262" s="354">
        <v>0</v>
      </c>
      <c r="G262" s="354">
        <v>0</v>
      </c>
    </row>
    <row r="263" spans="1:7" ht="35.25" hidden="1" customHeight="1">
      <c r="A263" s="322" t="s">
        <v>841</v>
      </c>
      <c r="B263" s="410">
        <v>466</v>
      </c>
      <c r="C263" s="382" t="s">
        <v>228</v>
      </c>
      <c r="D263" s="372" t="s">
        <v>520</v>
      </c>
      <c r="E263" s="372"/>
      <c r="F263" s="458">
        <f t="shared" ref="F263:G266" si="10">F264</f>
        <v>0</v>
      </c>
      <c r="G263" s="458">
        <f t="shared" si="10"/>
        <v>0</v>
      </c>
    </row>
    <row r="264" spans="1:7" ht="32.25" hidden="1" customHeight="1">
      <c r="A264" s="325" t="s">
        <v>845</v>
      </c>
      <c r="B264" s="410">
        <v>466</v>
      </c>
      <c r="C264" s="382" t="s">
        <v>228</v>
      </c>
      <c r="D264" s="372" t="s">
        <v>842</v>
      </c>
      <c r="E264" s="372"/>
      <c r="F264" s="458">
        <f t="shared" si="10"/>
        <v>0</v>
      </c>
      <c r="G264" s="458">
        <f t="shared" si="10"/>
        <v>0</v>
      </c>
    </row>
    <row r="265" spans="1:7" ht="31.5" hidden="1" customHeight="1">
      <c r="A265" s="310" t="s">
        <v>846</v>
      </c>
      <c r="B265" s="410">
        <v>466</v>
      </c>
      <c r="C265" s="375" t="s">
        <v>228</v>
      </c>
      <c r="D265" s="373" t="s">
        <v>843</v>
      </c>
      <c r="E265" s="373"/>
      <c r="F265" s="354">
        <f t="shared" si="10"/>
        <v>0</v>
      </c>
      <c r="G265" s="354">
        <f t="shared" si="10"/>
        <v>0</v>
      </c>
    </row>
    <row r="266" spans="1:7" ht="30.75" hidden="1" customHeight="1">
      <c r="A266" s="297" t="s">
        <v>874</v>
      </c>
      <c r="B266" s="410">
        <v>466</v>
      </c>
      <c r="C266" s="375" t="s">
        <v>228</v>
      </c>
      <c r="D266" s="373" t="s">
        <v>922</v>
      </c>
      <c r="E266" s="373"/>
      <c r="F266" s="354">
        <f t="shared" si="10"/>
        <v>0</v>
      </c>
      <c r="G266" s="354">
        <f t="shared" si="10"/>
        <v>0</v>
      </c>
    </row>
    <row r="267" spans="1:7" ht="42.75" hidden="1" customHeight="1">
      <c r="A267" s="297" t="s">
        <v>319</v>
      </c>
      <c r="B267" s="410">
        <v>466</v>
      </c>
      <c r="C267" s="375" t="s">
        <v>228</v>
      </c>
      <c r="D267" s="373" t="s">
        <v>922</v>
      </c>
      <c r="E267" s="373" t="s">
        <v>317</v>
      </c>
      <c r="F267" s="354">
        <v>0</v>
      </c>
      <c r="G267" s="354">
        <v>0</v>
      </c>
    </row>
    <row r="268" spans="1:7" ht="30.75" hidden="1" customHeight="1">
      <c r="A268" s="264" t="s">
        <v>227</v>
      </c>
      <c r="B268" s="372" t="s">
        <v>1150</v>
      </c>
      <c r="C268" s="372" t="s">
        <v>1151</v>
      </c>
      <c r="D268" s="372"/>
      <c r="E268" s="372"/>
      <c r="F268" s="458">
        <f>F269</f>
        <v>1000</v>
      </c>
      <c r="G268" s="458">
        <f>G269</f>
        <v>1000</v>
      </c>
    </row>
    <row r="269" spans="1:7" ht="26.25" customHeight="1">
      <c r="A269" s="267" t="s">
        <v>461</v>
      </c>
      <c r="B269" s="397">
        <v>466</v>
      </c>
      <c r="C269" s="373" t="s">
        <v>1151</v>
      </c>
      <c r="D269" s="373" t="s">
        <v>857</v>
      </c>
      <c r="E269" s="373"/>
      <c r="F269" s="354">
        <f>F270</f>
        <v>1000</v>
      </c>
      <c r="G269" s="354">
        <f>G270</f>
        <v>1000</v>
      </c>
    </row>
    <row r="270" spans="1:7" ht="39.75" customHeight="1">
      <c r="A270" s="267" t="s">
        <v>422</v>
      </c>
      <c r="B270" s="397">
        <v>466</v>
      </c>
      <c r="C270" s="373" t="s">
        <v>1151</v>
      </c>
      <c r="D270" s="373" t="s">
        <v>857</v>
      </c>
      <c r="E270" s="373" t="s">
        <v>421</v>
      </c>
      <c r="F270" s="354">
        <v>1000</v>
      </c>
      <c r="G270" s="354">
        <v>1000</v>
      </c>
    </row>
    <row r="271" spans="1:7" ht="24.95" customHeight="1">
      <c r="A271" s="344" t="s">
        <v>632</v>
      </c>
      <c r="B271" s="409">
        <v>475</v>
      </c>
      <c r="C271" s="375"/>
      <c r="D271" s="373"/>
      <c r="E271" s="373"/>
      <c r="F271" s="458">
        <f>SUM(F272,F313,F319)</f>
        <v>401470.8</v>
      </c>
      <c r="G271" s="458">
        <f>SUM(G272,G313,G319)</f>
        <v>391269.2</v>
      </c>
    </row>
    <row r="272" spans="1:7" ht="32.25" customHeight="1">
      <c r="A272" s="325" t="s">
        <v>348</v>
      </c>
      <c r="B272" s="409">
        <v>475</v>
      </c>
      <c r="C272" s="382" t="s">
        <v>347</v>
      </c>
      <c r="D272" s="372"/>
      <c r="E272" s="372"/>
      <c r="F272" s="458">
        <f>SUM(F273,F284,F301,F294)</f>
        <v>397797</v>
      </c>
      <c r="G272" s="458">
        <f>SUM(G273,G284,G301,G294)</f>
        <v>387797</v>
      </c>
    </row>
    <row r="273" spans="1:7" ht="24.95" customHeight="1">
      <c r="A273" s="264" t="s">
        <v>566</v>
      </c>
      <c r="B273" s="409">
        <v>475</v>
      </c>
      <c r="C273" s="382" t="s">
        <v>633</v>
      </c>
      <c r="D273" s="372"/>
      <c r="E273" s="372"/>
      <c r="F273" s="458">
        <f t="shared" ref="F273:G275" si="11">SUM(F274)</f>
        <v>151933</v>
      </c>
      <c r="G273" s="458">
        <f t="shared" si="11"/>
        <v>146933</v>
      </c>
    </row>
    <row r="274" spans="1:7" ht="24.95" customHeight="1">
      <c r="A274" s="436" t="s">
        <v>1249</v>
      </c>
      <c r="B274" s="409">
        <v>475</v>
      </c>
      <c r="C274" s="382" t="s">
        <v>633</v>
      </c>
      <c r="D274" s="372" t="s">
        <v>534</v>
      </c>
      <c r="E274" s="373"/>
      <c r="F274" s="458">
        <f t="shared" si="11"/>
        <v>151933</v>
      </c>
      <c r="G274" s="458">
        <f t="shared" si="11"/>
        <v>146933</v>
      </c>
    </row>
    <row r="275" spans="1:7" ht="24.95" customHeight="1">
      <c r="A275" s="153" t="s">
        <v>22</v>
      </c>
      <c r="B275" s="409">
        <v>475</v>
      </c>
      <c r="C275" s="382" t="s">
        <v>633</v>
      </c>
      <c r="D275" s="372" t="s">
        <v>535</v>
      </c>
      <c r="E275" s="372"/>
      <c r="F275" s="458">
        <f t="shared" si="11"/>
        <v>151933</v>
      </c>
      <c r="G275" s="458">
        <f t="shared" si="11"/>
        <v>146933</v>
      </c>
    </row>
    <row r="276" spans="1:7" ht="35.25" customHeight="1">
      <c r="A276" s="329" t="s">
        <v>689</v>
      </c>
      <c r="B276" s="410">
        <v>475</v>
      </c>
      <c r="C276" s="375" t="s">
        <v>633</v>
      </c>
      <c r="D276" s="373" t="s">
        <v>712</v>
      </c>
      <c r="E276" s="372"/>
      <c r="F276" s="354">
        <f>SUM(F277,F280)</f>
        <v>151933</v>
      </c>
      <c r="G276" s="354">
        <f>SUM(G277,G280)</f>
        <v>146933</v>
      </c>
    </row>
    <row r="277" spans="1:7" ht="51.75" customHeight="1">
      <c r="A277" s="329" t="s">
        <v>543</v>
      </c>
      <c r="B277" s="410">
        <v>475</v>
      </c>
      <c r="C277" s="375" t="s">
        <v>633</v>
      </c>
      <c r="D277" s="373" t="s">
        <v>713</v>
      </c>
      <c r="E277" s="373"/>
      <c r="F277" s="68">
        <v>80000</v>
      </c>
      <c r="G277" s="68">
        <v>75000</v>
      </c>
    </row>
    <row r="278" spans="1:7" ht="40.5" customHeight="1">
      <c r="A278" s="267" t="s">
        <v>1007</v>
      </c>
      <c r="B278" s="410">
        <v>475</v>
      </c>
      <c r="C278" s="375" t="s">
        <v>633</v>
      </c>
      <c r="D278" s="373" t="s">
        <v>713</v>
      </c>
      <c r="E278" s="373" t="s">
        <v>893</v>
      </c>
      <c r="F278" s="68">
        <v>80000</v>
      </c>
      <c r="G278" s="68">
        <v>75000</v>
      </c>
    </row>
    <row r="279" spans="1:7" ht="39.75" customHeight="1">
      <c r="A279" s="267" t="s">
        <v>313</v>
      </c>
      <c r="B279" s="410">
        <v>475</v>
      </c>
      <c r="C279" s="375" t="s">
        <v>633</v>
      </c>
      <c r="D279" s="373" t="s">
        <v>1019</v>
      </c>
      <c r="E279" s="373" t="s">
        <v>893</v>
      </c>
      <c r="F279" s="68">
        <v>80000</v>
      </c>
      <c r="G279" s="68">
        <v>75000</v>
      </c>
    </row>
    <row r="280" spans="1:7" ht="24.95" customHeight="1">
      <c r="A280" s="329" t="s">
        <v>639</v>
      </c>
      <c r="B280" s="410">
        <v>475</v>
      </c>
      <c r="C280" s="375" t="s">
        <v>633</v>
      </c>
      <c r="D280" s="373" t="s">
        <v>714</v>
      </c>
      <c r="E280" s="373"/>
      <c r="F280" s="354">
        <f>F281+F282+F283</f>
        <v>71933</v>
      </c>
      <c r="G280" s="354">
        <f>G281+G282+G283</f>
        <v>71933</v>
      </c>
    </row>
    <row r="281" spans="1:7" ht="41.25" customHeight="1">
      <c r="A281" s="267" t="s">
        <v>1007</v>
      </c>
      <c r="B281" s="388">
        <v>475</v>
      </c>
      <c r="C281" s="388" t="s">
        <v>810</v>
      </c>
      <c r="D281" s="373" t="s">
        <v>714</v>
      </c>
      <c r="E281" s="373" t="s">
        <v>893</v>
      </c>
      <c r="F281" s="354">
        <v>26600</v>
      </c>
      <c r="G281" s="354">
        <v>26600</v>
      </c>
    </row>
    <row r="282" spans="1:7" ht="26.25" customHeight="1">
      <c r="A282" s="267" t="s">
        <v>313</v>
      </c>
      <c r="B282" s="388">
        <v>475</v>
      </c>
      <c r="C282" s="388" t="s">
        <v>810</v>
      </c>
      <c r="D282" s="373" t="s">
        <v>761</v>
      </c>
      <c r="E282" s="373" t="s">
        <v>893</v>
      </c>
      <c r="F282" s="354">
        <v>28894</v>
      </c>
      <c r="G282" s="354">
        <v>28894</v>
      </c>
    </row>
    <row r="283" spans="1:7" ht="25.5" customHeight="1">
      <c r="A283" s="267" t="s">
        <v>1187</v>
      </c>
      <c r="B283" s="388">
        <v>475</v>
      </c>
      <c r="C283" s="388" t="s">
        <v>810</v>
      </c>
      <c r="D283" s="373" t="s">
        <v>1186</v>
      </c>
      <c r="E283" s="373" t="s">
        <v>893</v>
      </c>
      <c r="F283" s="354">
        <v>16439</v>
      </c>
      <c r="G283" s="354">
        <v>16439</v>
      </c>
    </row>
    <row r="284" spans="1:7" ht="27" customHeight="1">
      <c r="A284" s="322" t="s">
        <v>567</v>
      </c>
      <c r="B284" s="409">
        <v>475</v>
      </c>
      <c r="C284" s="382" t="s">
        <v>634</v>
      </c>
      <c r="D284" s="372"/>
      <c r="E284" s="372"/>
      <c r="F284" s="458">
        <f>SUM(F285)</f>
        <v>195995</v>
      </c>
      <c r="G284" s="458">
        <f>SUM(G285)</f>
        <v>190995</v>
      </c>
    </row>
    <row r="285" spans="1:7" ht="50.25" customHeight="1">
      <c r="A285" s="322" t="s">
        <v>431</v>
      </c>
      <c r="B285" s="409">
        <v>475</v>
      </c>
      <c r="C285" s="382" t="s">
        <v>634</v>
      </c>
      <c r="D285" s="372" t="s">
        <v>650</v>
      </c>
      <c r="E285" s="372"/>
      <c r="F285" s="458">
        <f>SUM(F286)</f>
        <v>195995</v>
      </c>
      <c r="G285" s="458">
        <f>SUM(G286)</f>
        <v>190995</v>
      </c>
    </row>
    <row r="286" spans="1:7" ht="44.25" customHeight="1">
      <c r="A286" s="329" t="s">
        <v>690</v>
      </c>
      <c r="B286" s="410">
        <v>475</v>
      </c>
      <c r="C286" s="375" t="s">
        <v>634</v>
      </c>
      <c r="D286" s="373" t="s">
        <v>715</v>
      </c>
      <c r="E286" s="373"/>
      <c r="F286" s="354">
        <f>SUM(F287,F290)</f>
        <v>195995</v>
      </c>
      <c r="G286" s="354">
        <f>SUM(G287,G290)</f>
        <v>190995</v>
      </c>
    </row>
    <row r="287" spans="1:7" ht="33.75" customHeight="1">
      <c r="A287" s="337" t="s">
        <v>544</v>
      </c>
      <c r="B287" s="410">
        <v>475</v>
      </c>
      <c r="C287" s="375" t="s">
        <v>634</v>
      </c>
      <c r="D287" s="373" t="s">
        <v>716</v>
      </c>
      <c r="E287" s="373"/>
      <c r="F287" s="68">
        <v>105000</v>
      </c>
      <c r="G287" s="68">
        <v>100000</v>
      </c>
    </row>
    <row r="288" spans="1:7" ht="26.25" customHeight="1">
      <c r="A288" s="267" t="s">
        <v>1007</v>
      </c>
      <c r="B288" s="410">
        <v>475</v>
      </c>
      <c r="C288" s="375" t="s">
        <v>634</v>
      </c>
      <c r="D288" s="373" t="s">
        <v>716</v>
      </c>
      <c r="E288" s="373" t="s">
        <v>893</v>
      </c>
      <c r="F288" s="68">
        <v>105000</v>
      </c>
      <c r="G288" s="68">
        <v>100000</v>
      </c>
    </row>
    <row r="289" spans="1:7" ht="39.75" customHeight="1">
      <c r="A289" s="267" t="s">
        <v>313</v>
      </c>
      <c r="B289" s="410">
        <v>475</v>
      </c>
      <c r="C289" s="375" t="s">
        <v>634</v>
      </c>
      <c r="D289" s="373" t="s">
        <v>1018</v>
      </c>
      <c r="E289" s="373" t="s">
        <v>893</v>
      </c>
      <c r="F289" s="68">
        <v>105000</v>
      </c>
      <c r="G289" s="68">
        <v>100000</v>
      </c>
    </row>
    <row r="290" spans="1:7" ht="26.25" customHeight="1">
      <c r="A290" s="329" t="s">
        <v>545</v>
      </c>
      <c r="B290" s="410">
        <v>475</v>
      </c>
      <c r="C290" s="375" t="s">
        <v>634</v>
      </c>
      <c r="D290" s="373" t="s">
        <v>717</v>
      </c>
      <c r="E290" s="373"/>
      <c r="F290" s="354">
        <f>F291+F292+F293</f>
        <v>90995</v>
      </c>
      <c r="G290" s="354">
        <f>G291+G292+G293</f>
        <v>90995</v>
      </c>
    </row>
    <row r="291" spans="1:7" ht="42" customHeight="1">
      <c r="A291" s="267" t="s">
        <v>1007</v>
      </c>
      <c r="B291" s="410">
        <v>475</v>
      </c>
      <c r="C291" s="375" t="s">
        <v>634</v>
      </c>
      <c r="D291" s="373" t="s">
        <v>717</v>
      </c>
      <c r="E291" s="373" t="s">
        <v>893</v>
      </c>
      <c r="F291" s="354">
        <v>43379</v>
      </c>
      <c r="G291" s="354">
        <v>43379</v>
      </c>
    </row>
    <row r="292" spans="1:7" ht="38.25" customHeight="1">
      <c r="A292" s="267" t="s">
        <v>313</v>
      </c>
      <c r="B292" s="410">
        <v>475</v>
      </c>
      <c r="C292" s="375" t="s">
        <v>634</v>
      </c>
      <c r="D292" s="373" t="s">
        <v>915</v>
      </c>
      <c r="E292" s="373" t="s">
        <v>893</v>
      </c>
      <c r="F292" s="354">
        <v>41293</v>
      </c>
      <c r="G292" s="354">
        <v>41293</v>
      </c>
    </row>
    <row r="293" spans="1:7" ht="30.75" customHeight="1">
      <c r="A293" s="267" t="s">
        <v>1187</v>
      </c>
      <c r="B293" s="410">
        <v>475</v>
      </c>
      <c r="C293" s="375" t="s">
        <v>634</v>
      </c>
      <c r="D293" s="373" t="s">
        <v>1190</v>
      </c>
      <c r="E293" s="373" t="s">
        <v>893</v>
      </c>
      <c r="F293" s="354">
        <v>6323</v>
      </c>
      <c r="G293" s="354">
        <v>6323</v>
      </c>
    </row>
    <row r="294" spans="1:7" ht="36.75" customHeight="1">
      <c r="A294" s="322" t="s">
        <v>803</v>
      </c>
      <c r="B294" s="409">
        <v>475</v>
      </c>
      <c r="C294" s="372" t="s">
        <v>780</v>
      </c>
      <c r="D294" s="373"/>
      <c r="E294" s="373"/>
      <c r="F294" s="458">
        <f>SUM(F295)</f>
        <v>38699</v>
      </c>
      <c r="G294" s="458">
        <f>SUM(G295)</f>
        <v>38699</v>
      </c>
    </row>
    <row r="295" spans="1:7" ht="40.5" customHeight="1">
      <c r="A295" s="264" t="s">
        <v>432</v>
      </c>
      <c r="B295" s="409">
        <v>475</v>
      </c>
      <c r="C295" s="372" t="s">
        <v>780</v>
      </c>
      <c r="D295" s="372" t="s">
        <v>651</v>
      </c>
      <c r="E295" s="372"/>
      <c r="F295" s="458">
        <f>SUM(F296)</f>
        <v>38699</v>
      </c>
      <c r="G295" s="458">
        <f>SUM(G296)</f>
        <v>38699</v>
      </c>
    </row>
    <row r="296" spans="1:7" ht="34.5" customHeight="1">
      <c r="A296" s="163" t="s">
        <v>678</v>
      </c>
      <c r="B296" s="410">
        <v>475</v>
      </c>
      <c r="C296" s="373" t="s">
        <v>780</v>
      </c>
      <c r="D296" s="373" t="s">
        <v>718</v>
      </c>
      <c r="E296" s="373"/>
      <c r="F296" s="354">
        <f>F297+F299</f>
        <v>38699</v>
      </c>
      <c r="G296" s="354">
        <f>G297+G299</f>
        <v>38699</v>
      </c>
    </row>
    <row r="297" spans="1:7" ht="34.5" customHeight="1">
      <c r="A297" s="329" t="s">
        <v>896</v>
      </c>
      <c r="B297" s="410">
        <v>475</v>
      </c>
      <c r="C297" s="373" t="s">
        <v>780</v>
      </c>
      <c r="D297" s="373" t="s">
        <v>719</v>
      </c>
      <c r="E297" s="373"/>
      <c r="F297" s="354">
        <f>F298</f>
        <v>19555</v>
      </c>
      <c r="G297" s="354">
        <f>G298</f>
        <v>19555</v>
      </c>
    </row>
    <row r="298" spans="1:7" ht="34.5" customHeight="1">
      <c r="A298" s="267" t="s">
        <v>313</v>
      </c>
      <c r="B298" s="410">
        <v>475</v>
      </c>
      <c r="C298" s="373" t="s">
        <v>780</v>
      </c>
      <c r="D298" s="373" t="s">
        <v>719</v>
      </c>
      <c r="E298" s="373" t="s">
        <v>893</v>
      </c>
      <c r="F298" s="354">
        <v>19555</v>
      </c>
      <c r="G298" s="354">
        <v>19555</v>
      </c>
    </row>
    <row r="299" spans="1:7" ht="34.5" customHeight="1">
      <c r="A299" s="329" t="s">
        <v>895</v>
      </c>
      <c r="B299" s="410">
        <v>475</v>
      </c>
      <c r="C299" s="373" t="s">
        <v>780</v>
      </c>
      <c r="D299" s="373" t="s">
        <v>894</v>
      </c>
      <c r="E299" s="373"/>
      <c r="F299" s="354">
        <f>F300</f>
        <v>19144</v>
      </c>
      <c r="G299" s="354">
        <f>G300</f>
        <v>19144</v>
      </c>
    </row>
    <row r="300" spans="1:7" ht="35.25" customHeight="1">
      <c r="A300" s="267" t="s">
        <v>313</v>
      </c>
      <c r="B300" s="410">
        <v>475</v>
      </c>
      <c r="C300" s="373" t="s">
        <v>780</v>
      </c>
      <c r="D300" s="373" t="s">
        <v>894</v>
      </c>
      <c r="E300" s="373" t="s">
        <v>893</v>
      </c>
      <c r="F300" s="354">
        <v>19144</v>
      </c>
      <c r="G300" s="354">
        <v>19144</v>
      </c>
    </row>
    <row r="301" spans="1:7" ht="37.5" customHeight="1">
      <c r="A301" s="264" t="s">
        <v>201</v>
      </c>
      <c r="B301" s="409">
        <v>475</v>
      </c>
      <c r="C301" s="382" t="s">
        <v>146</v>
      </c>
      <c r="D301" s="372"/>
      <c r="E301" s="372"/>
      <c r="F301" s="458">
        <f>SUM(F307,F304)</f>
        <v>11170</v>
      </c>
      <c r="G301" s="458">
        <f>SUM(G307,G304)</f>
        <v>11170</v>
      </c>
    </row>
    <row r="302" spans="1:7" ht="38.25" customHeight="1">
      <c r="A302" s="264" t="s">
        <v>1250</v>
      </c>
      <c r="B302" s="409">
        <v>475</v>
      </c>
      <c r="C302" s="382" t="s">
        <v>146</v>
      </c>
      <c r="D302" s="372" t="s">
        <v>653</v>
      </c>
      <c r="E302" s="372"/>
      <c r="F302" s="458">
        <f>SUM(F304)</f>
        <v>8125</v>
      </c>
      <c r="G302" s="458">
        <f>SUM(G304)</f>
        <v>8125</v>
      </c>
    </row>
    <row r="303" spans="1:7" ht="39" customHeight="1">
      <c r="A303" s="163" t="s">
        <v>722</v>
      </c>
      <c r="B303" s="410">
        <v>475</v>
      </c>
      <c r="C303" s="375" t="s">
        <v>146</v>
      </c>
      <c r="D303" s="373" t="s">
        <v>752</v>
      </c>
      <c r="E303" s="373"/>
      <c r="F303" s="354">
        <f>SUM(F304)</f>
        <v>8125</v>
      </c>
      <c r="G303" s="354">
        <f>SUM(G304)</f>
        <v>8125</v>
      </c>
    </row>
    <row r="304" spans="1:7" ht="45" customHeight="1">
      <c r="A304" s="163" t="s">
        <v>433</v>
      </c>
      <c r="B304" s="410">
        <v>475</v>
      </c>
      <c r="C304" s="375" t="s">
        <v>146</v>
      </c>
      <c r="D304" s="373" t="s">
        <v>723</v>
      </c>
      <c r="E304" s="373"/>
      <c r="F304" s="354">
        <f>SUM(F305:F306)</f>
        <v>8125</v>
      </c>
      <c r="G304" s="354">
        <f>SUM(G305:G306)</f>
        <v>8125</v>
      </c>
    </row>
    <row r="305" spans="1:7" ht="30" customHeight="1">
      <c r="A305" s="329" t="s">
        <v>314</v>
      </c>
      <c r="B305" s="410">
        <v>475</v>
      </c>
      <c r="C305" s="375" t="s">
        <v>146</v>
      </c>
      <c r="D305" s="373" t="s">
        <v>723</v>
      </c>
      <c r="E305" s="373" t="s">
        <v>311</v>
      </c>
      <c r="F305" s="354">
        <v>6035</v>
      </c>
      <c r="G305" s="354">
        <v>6035</v>
      </c>
    </row>
    <row r="306" spans="1:7" ht="36.75" customHeight="1">
      <c r="A306" s="163" t="s">
        <v>422</v>
      </c>
      <c r="B306" s="410">
        <v>475</v>
      </c>
      <c r="C306" s="375" t="s">
        <v>146</v>
      </c>
      <c r="D306" s="373" t="s">
        <v>723</v>
      </c>
      <c r="E306" s="373" t="s">
        <v>421</v>
      </c>
      <c r="F306" s="354">
        <v>2090</v>
      </c>
      <c r="G306" s="354">
        <v>2090</v>
      </c>
    </row>
    <row r="307" spans="1:7" ht="30" customHeight="1">
      <c r="A307" s="264" t="s">
        <v>539</v>
      </c>
      <c r="B307" s="409">
        <v>475</v>
      </c>
      <c r="C307" s="382" t="s">
        <v>146</v>
      </c>
      <c r="D307" s="372" t="s">
        <v>497</v>
      </c>
      <c r="E307" s="372"/>
      <c r="F307" s="458">
        <f>SUM(F308)</f>
        <v>3045</v>
      </c>
      <c r="G307" s="458">
        <f>SUM(G308)</f>
        <v>3045</v>
      </c>
    </row>
    <row r="308" spans="1:7" ht="20.100000000000001" customHeight="1">
      <c r="A308" s="307" t="s">
        <v>54</v>
      </c>
      <c r="B308" s="410">
        <v>475</v>
      </c>
      <c r="C308" s="375" t="s">
        <v>146</v>
      </c>
      <c r="D308" s="373" t="s">
        <v>656</v>
      </c>
      <c r="E308" s="373"/>
      <c r="F308" s="354">
        <f>SUM(F311,F309)</f>
        <v>3045</v>
      </c>
      <c r="G308" s="354">
        <f>SUM(G311,G309)</f>
        <v>3045</v>
      </c>
    </row>
    <row r="309" spans="1:7" ht="29.25" customHeight="1">
      <c r="A309" s="163" t="s">
        <v>424</v>
      </c>
      <c r="B309" s="410">
        <v>475</v>
      </c>
      <c r="C309" s="375" t="s">
        <v>146</v>
      </c>
      <c r="D309" s="373" t="s">
        <v>657</v>
      </c>
      <c r="E309" s="373"/>
      <c r="F309" s="354">
        <f>SUM(F310)</f>
        <v>2535</v>
      </c>
      <c r="G309" s="354">
        <f>SUM(G310)</f>
        <v>2535</v>
      </c>
    </row>
    <row r="310" spans="1:7" ht="38.25" customHeight="1">
      <c r="A310" s="163" t="s">
        <v>426</v>
      </c>
      <c r="B310" s="410">
        <v>475</v>
      </c>
      <c r="C310" s="375" t="s">
        <v>146</v>
      </c>
      <c r="D310" s="373" t="s">
        <v>657</v>
      </c>
      <c r="E310" s="373" t="s">
        <v>425</v>
      </c>
      <c r="F310" s="354">
        <v>2535</v>
      </c>
      <c r="G310" s="354">
        <v>2535</v>
      </c>
    </row>
    <row r="311" spans="1:7" ht="15">
      <c r="A311" s="163" t="s">
        <v>377</v>
      </c>
      <c r="B311" s="410">
        <v>475</v>
      </c>
      <c r="C311" s="375" t="s">
        <v>146</v>
      </c>
      <c r="D311" s="373" t="s">
        <v>658</v>
      </c>
      <c r="E311" s="373"/>
      <c r="F311" s="354">
        <f>SUM(F312)</f>
        <v>510</v>
      </c>
      <c r="G311" s="354">
        <f>SUM(G312)</f>
        <v>510</v>
      </c>
    </row>
    <row r="312" spans="1:7" ht="23.25" customHeight="1">
      <c r="A312" s="163" t="s">
        <v>422</v>
      </c>
      <c r="B312" s="410">
        <v>475</v>
      </c>
      <c r="C312" s="375" t="s">
        <v>146</v>
      </c>
      <c r="D312" s="373" t="s">
        <v>658</v>
      </c>
      <c r="E312" s="373" t="s">
        <v>421</v>
      </c>
      <c r="F312" s="354">
        <v>510</v>
      </c>
      <c r="G312" s="354">
        <v>510</v>
      </c>
    </row>
    <row r="313" spans="1:7" ht="30" customHeight="1">
      <c r="A313" s="264" t="s">
        <v>242</v>
      </c>
      <c r="B313" s="409">
        <v>475</v>
      </c>
      <c r="C313" s="382" t="s">
        <v>228</v>
      </c>
      <c r="D313" s="373"/>
      <c r="E313" s="373"/>
      <c r="F313" s="458">
        <f>F314</f>
        <v>628.79999999999995</v>
      </c>
      <c r="G313" s="458">
        <f>G314</f>
        <v>580.20000000000005</v>
      </c>
    </row>
    <row r="314" spans="1:7" ht="28.5">
      <c r="A314" s="436" t="s">
        <v>1277</v>
      </c>
      <c r="B314" s="409">
        <v>475</v>
      </c>
      <c r="C314" s="382" t="s">
        <v>228</v>
      </c>
      <c r="D314" s="372" t="s">
        <v>534</v>
      </c>
      <c r="E314" s="372"/>
      <c r="F314" s="458">
        <f t="shared" ref="F314:G317" si="12">SUM(F315)</f>
        <v>628.79999999999995</v>
      </c>
      <c r="G314" s="458">
        <f t="shared" si="12"/>
        <v>580.20000000000005</v>
      </c>
    </row>
    <row r="315" spans="1:7" ht="15">
      <c r="A315" s="310" t="s">
        <v>20</v>
      </c>
      <c r="B315" s="410">
        <v>475</v>
      </c>
      <c r="C315" s="375" t="s">
        <v>228</v>
      </c>
      <c r="D315" s="373" t="s">
        <v>664</v>
      </c>
      <c r="E315" s="373"/>
      <c r="F315" s="354">
        <f t="shared" si="12"/>
        <v>628.79999999999995</v>
      </c>
      <c r="G315" s="354">
        <f t="shared" si="12"/>
        <v>580.20000000000005</v>
      </c>
    </row>
    <row r="316" spans="1:7" ht="25.5">
      <c r="A316" s="310" t="s">
        <v>731</v>
      </c>
      <c r="B316" s="410">
        <v>475</v>
      </c>
      <c r="C316" s="375" t="s">
        <v>228</v>
      </c>
      <c r="D316" s="373" t="s">
        <v>732</v>
      </c>
      <c r="E316" s="373"/>
      <c r="F316" s="354">
        <f t="shared" si="12"/>
        <v>628.79999999999995</v>
      </c>
      <c r="G316" s="354">
        <f t="shared" si="12"/>
        <v>580.20000000000005</v>
      </c>
    </row>
    <row r="317" spans="1:7" ht="63.75">
      <c r="A317" s="163" t="s">
        <v>9</v>
      </c>
      <c r="B317" s="410">
        <v>475</v>
      </c>
      <c r="C317" s="375" t="s">
        <v>228</v>
      </c>
      <c r="D317" s="373" t="s">
        <v>733</v>
      </c>
      <c r="E317" s="373"/>
      <c r="F317" s="354">
        <f t="shared" si="12"/>
        <v>628.79999999999995</v>
      </c>
      <c r="G317" s="354">
        <f t="shared" si="12"/>
        <v>580.20000000000005</v>
      </c>
    </row>
    <row r="318" spans="1:7" ht="15">
      <c r="A318" s="163" t="s">
        <v>313</v>
      </c>
      <c r="B318" s="410">
        <v>475</v>
      </c>
      <c r="C318" s="375" t="s">
        <v>228</v>
      </c>
      <c r="D318" s="373" t="s">
        <v>733</v>
      </c>
      <c r="E318" s="373" t="s">
        <v>893</v>
      </c>
      <c r="F318" s="68">
        <v>628.79999999999995</v>
      </c>
      <c r="G318" s="68">
        <v>580.20000000000005</v>
      </c>
    </row>
    <row r="319" spans="1:7" ht="14.25">
      <c r="A319" s="301" t="s">
        <v>241</v>
      </c>
      <c r="B319" s="409">
        <v>475</v>
      </c>
      <c r="C319" s="382" t="s">
        <v>223</v>
      </c>
      <c r="D319" s="372"/>
      <c r="E319" s="372"/>
      <c r="F319" s="458">
        <f>SUM(F320)</f>
        <v>3045</v>
      </c>
      <c r="G319" s="458">
        <f>SUM(G320)</f>
        <v>2892</v>
      </c>
    </row>
    <row r="320" spans="1:7" ht="28.5">
      <c r="A320" s="436" t="s">
        <v>778</v>
      </c>
      <c r="B320" s="409">
        <v>475</v>
      </c>
      <c r="C320" s="382" t="s">
        <v>223</v>
      </c>
      <c r="D320" s="372" t="s">
        <v>534</v>
      </c>
      <c r="E320" s="373"/>
      <c r="F320" s="458">
        <f>SUM(F321)</f>
        <v>3045</v>
      </c>
      <c r="G320" s="458">
        <f>SUM(G321)</f>
        <v>2892</v>
      </c>
    </row>
    <row r="321" spans="1:7" ht="15">
      <c r="A321" s="310" t="s">
        <v>74</v>
      </c>
      <c r="B321" s="410">
        <v>475</v>
      </c>
      <c r="C321" s="375" t="s">
        <v>223</v>
      </c>
      <c r="D321" s="373" t="s">
        <v>665</v>
      </c>
      <c r="E321" s="373"/>
      <c r="F321" s="354">
        <f t="shared" ref="F321:G323" si="13">F322</f>
        <v>3045</v>
      </c>
      <c r="G321" s="354">
        <f t="shared" si="13"/>
        <v>2892</v>
      </c>
    </row>
    <row r="322" spans="1:7" ht="25.5">
      <c r="A322" s="310" t="s">
        <v>731</v>
      </c>
      <c r="B322" s="410">
        <v>475</v>
      </c>
      <c r="C322" s="375" t="s">
        <v>223</v>
      </c>
      <c r="D322" s="373" t="s">
        <v>734</v>
      </c>
      <c r="E322" s="373"/>
      <c r="F322" s="354">
        <f t="shared" si="13"/>
        <v>3045</v>
      </c>
      <c r="G322" s="354">
        <f t="shared" si="13"/>
        <v>2892</v>
      </c>
    </row>
    <row r="323" spans="1:7" ht="72">
      <c r="A323" s="345" t="s">
        <v>548</v>
      </c>
      <c r="B323" s="410">
        <v>475</v>
      </c>
      <c r="C323" s="375" t="s">
        <v>223</v>
      </c>
      <c r="D323" s="373" t="s">
        <v>735</v>
      </c>
      <c r="E323" s="372"/>
      <c r="F323" s="354">
        <f t="shared" si="13"/>
        <v>3045</v>
      </c>
      <c r="G323" s="354">
        <f t="shared" si="13"/>
        <v>2892</v>
      </c>
    </row>
    <row r="324" spans="1:7" ht="15">
      <c r="A324" s="163" t="s">
        <v>313</v>
      </c>
      <c r="B324" s="410">
        <v>475</v>
      </c>
      <c r="C324" s="375" t="s">
        <v>223</v>
      </c>
      <c r="D324" s="373" t="s">
        <v>735</v>
      </c>
      <c r="E324" s="373" t="s">
        <v>830</v>
      </c>
      <c r="F324" s="68">
        <v>3045</v>
      </c>
      <c r="G324" s="68">
        <v>2892</v>
      </c>
    </row>
    <row r="325" spans="1:7" ht="25.5">
      <c r="A325" s="344" t="s">
        <v>224</v>
      </c>
      <c r="B325" s="409">
        <v>476</v>
      </c>
      <c r="C325" s="375"/>
      <c r="D325" s="373"/>
      <c r="E325" s="373"/>
      <c r="F325" s="458">
        <f>SUM(F331+F326)</f>
        <v>12890</v>
      </c>
      <c r="G325" s="458">
        <f>SUM(G331+G326)</f>
        <v>12890</v>
      </c>
    </row>
    <row r="326" spans="1:7" ht="14.25">
      <c r="A326" s="264" t="s">
        <v>568</v>
      </c>
      <c r="B326" s="409">
        <v>476</v>
      </c>
      <c r="C326" s="382" t="s">
        <v>225</v>
      </c>
      <c r="D326" s="372"/>
      <c r="E326" s="372"/>
      <c r="F326" s="458">
        <f>SUM(F327)</f>
        <v>600</v>
      </c>
      <c r="G326" s="458">
        <f>SUM(G327)</f>
        <v>600</v>
      </c>
    </row>
    <row r="327" spans="1:7" ht="38.25">
      <c r="A327" s="436" t="s">
        <v>1243</v>
      </c>
      <c r="B327" s="409">
        <v>476</v>
      </c>
      <c r="C327" s="382" t="s">
        <v>225</v>
      </c>
      <c r="D327" s="372" t="s">
        <v>666</v>
      </c>
      <c r="E327" s="372"/>
      <c r="F327" s="458">
        <f>SUM(F329)</f>
        <v>600</v>
      </c>
      <c r="G327" s="458">
        <f>SUM(G329)</f>
        <v>600</v>
      </c>
    </row>
    <row r="328" spans="1:7" ht="25.5">
      <c r="A328" s="310" t="s">
        <v>720</v>
      </c>
      <c r="B328" s="410">
        <v>476</v>
      </c>
      <c r="C328" s="375" t="s">
        <v>225</v>
      </c>
      <c r="D328" s="373" t="s">
        <v>730</v>
      </c>
      <c r="E328" s="372"/>
      <c r="F328" s="354">
        <f>F329</f>
        <v>600</v>
      </c>
      <c r="G328" s="354">
        <f>G329</f>
        <v>600</v>
      </c>
    </row>
    <row r="329" spans="1:7" ht="15">
      <c r="A329" s="163" t="s">
        <v>19</v>
      </c>
      <c r="B329" s="410">
        <v>476</v>
      </c>
      <c r="C329" s="375" t="s">
        <v>225</v>
      </c>
      <c r="D329" s="373" t="s">
        <v>721</v>
      </c>
      <c r="E329" s="373"/>
      <c r="F329" s="354">
        <f>SUM(F330)</f>
        <v>600</v>
      </c>
      <c r="G329" s="354">
        <f>SUM(G330)</f>
        <v>600</v>
      </c>
    </row>
    <row r="330" spans="1:7" ht="25.5">
      <c r="A330" s="267" t="s">
        <v>422</v>
      </c>
      <c r="B330" s="410">
        <v>476</v>
      </c>
      <c r="C330" s="375" t="s">
        <v>225</v>
      </c>
      <c r="D330" s="373" t="s">
        <v>721</v>
      </c>
      <c r="E330" s="373" t="s">
        <v>421</v>
      </c>
      <c r="F330" s="354">
        <v>600</v>
      </c>
      <c r="G330" s="354">
        <v>600</v>
      </c>
    </row>
    <row r="331" spans="1:7" ht="14.25">
      <c r="A331" s="264" t="s">
        <v>349</v>
      </c>
      <c r="B331" s="409">
        <v>476</v>
      </c>
      <c r="C331" s="382" t="s">
        <v>226</v>
      </c>
      <c r="D331" s="372"/>
      <c r="E331" s="372"/>
      <c r="F331" s="458">
        <f>SUM(F332)</f>
        <v>12290</v>
      </c>
      <c r="G331" s="458">
        <f>SUM(G332)</f>
        <v>12290</v>
      </c>
    </row>
    <row r="332" spans="1:7" ht="14.25">
      <c r="A332" s="264" t="s">
        <v>227</v>
      </c>
      <c r="B332" s="409">
        <v>476</v>
      </c>
      <c r="C332" s="382" t="s">
        <v>627</v>
      </c>
      <c r="D332" s="372"/>
      <c r="E332" s="372"/>
      <c r="F332" s="458">
        <f>SUM(F333)</f>
        <v>12290</v>
      </c>
      <c r="G332" s="458">
        <f>SUM(G333)</f>
        <v>12290</v>
      </c>
    </row>
    <row r="333" spans="1:7" ht="38.25">
      <c r="A333" s="436" t="s">
        <v>1243</v>
      </c>
      <c r="B333" s="409">
        <v>476</v>
      </c>
      <c r="C333" s="382" t="s">
        <v>627</v>
      </c>
      <c r="D333" s="372" t="s">
        <v>666</v>
      </c>
      <c r="E333" s="372"/>
      <c r="F333" s="458">
        <f>SUM(F337,F335,F339)</f>
        <v>12290</v>
      </c>
      <c r="G333" s="458">
        <f>SUM(G337,G335,G339)</f>
        <v>12290</v>
      </c>
    </row>
    <row r="334" spans="1:7" ht="25.5">
      <c r="A334" s="307" t="s">
        <v>729</v>
      </c>
      <c r="B334" s="410">
        <v>476</v>
      </c>
      <c r="C334" s="375" t="s">
        <v>627</v>
      </c>
      <c r="D334" s="373" t="s">
        <v>762</v>
      </c>
      <c r="E334" s="372"/>
      <c r="F334" s="354">
        <f>SUM(F336,F338,F339)</f>
        <v>12290</v>
      </c>
      <c r="G334" s="354">
        <f>SUM(G336,G338,G339)</f>
        <v>12290</v>
      </c>
    </row>
    <row r="335" spans="1:7" ht="15">
      <c r="A335" s="346" t="s">
        <v>772</v>
      </c>
      <c r="B335" s="373" t="s">
        <v>496</v>
      </c>
      <c r="C335" s="373" t="s">
        <v>627</v>
      </c>
      <c r="D335" s="373" t="s">
        <v>763</v>
      </c>
      <c r="E335" s="373"/>
      <c r="F335" s="354">
        <f>SUM(F336)</f>
        <v>1450</v>
      </c>
      <c r="G335" s="354">
        <f>SUM(G336)</f>
        <v>1450</v>
      </c>
    </row>
    <row r="336" spans="1:7" ht="25.5">
      <c r="A336" s="267" t="s">
        <v>422</v>
      </c>
      <c r="B336" s="373" t="s">
        <v>496</v>
      </c>
      <c r="C336" s="373" t="s">
        <v>627</v>
      </c>
      <c r="D336" s="373" t="s">
        <v>763</v>
      </c>
      <c r="E336" s="373" t="s">
        <v>421</v>
      </c>
      <c r="F336" s="354">
        <v>1450</v>
      </c>
      <c r="G336" s="354">
        <v>1450</v>
      </c>
    </row>
    <row r="337" spans="1:7" ht="15">
      <c r="A337" s="346" t="s">
        <v>771</v>
      </c>
      <c r="B337" s="373" t="s">
        <v>496</v>
      </c>
      <c r="C337" s="373" t="s">
        <v>627</v>
      </c>
      <c r="D337" s="373" t="s">
        <v>764</v>
      </c>
      <c r="E337" s="373"/>
      <c r="F337" s="354">
        <f>F338</f>
        <v>920</v>
      </c>
      <c r="G337" s="354">
        <f>G338</f>
        <v>920</v>
      </c>
    </row>
    <row r="338" spans="1:7" ht="15">
      <c r="A338" s="163" t="s">
        <v>770</v>
      </c>
      <c r="B338" s="410">
        <v>476</v>
      </c>
      <c r="C338" s="375" t="s">
        <v>627</v>
      </c>
      <c r="D338" s="373" t="s">
        <v>764</v>
      </c>
      <c r="E338" s="373" t="s">
        <v>768</v>
      </c>
      <c r="F338" s="354">
        <v>920</v>
      </c>
      <c r="G338" s="354">
        <v>920</v>
      </c>
    </row>
    <row r="339" spans="1:7" ht="15">
      <c r="A339" s="346" t="s">
        <v>802</v>
      </c>
      <c r="B339" s="410">
        <v>476</v>
      </c>
      <c r="C339" s="375" t="s">
        <v>627</v>
      </c>
      <c r="D339" s="373" t="s">
        <v>917</v>
      </c>
      <c r="E339" s="373"/>
      <c r="F339" s="354">
        <f>F343+F344+F340</f>
        <v>9920</v>
      </c>
      <c r="G339" s="354">
        <f>G343+G344+G340</f>
        <v>9920</v>
      </c>
    </row>
    <row r="340" spans="1:7" ht="25.5" hidden="1">
      <c r="A340" s="264" t="s">
        <v>432</v>
      </c>
      <c r="B340" s="410">
        <v>476</v>
      </c>
      <c r="C340" s="373" t="s">
        <v>780</v>
      </c>
      <c r="D340" s="373"/>
      <c r="E340" s="373"/>
      <c r="F340" s="354">
        <f>F341</f>
        <v>0</v>
      </c>
      <c r="G340" s="354">
        <f>G341</f>
        <v>0</v>
      </c>
    </row>
    <row r="341" spans="1:7" ht="25.5" hidden="1">
      <c r="A341" s="267" t="s">
        <v>1184</v>
      </c>
      <c r="B341" s="410">
        <v>476</v>
      </c>
      <c r="C341" s="373" t="s">
        <v>780</v>
      </c>
      <c r="D341" s="386" t="s">
        <v>1185</v>
      </c>
      <c r="E341" s="373"/>
      <c r="F341" s="354">
        <f>F342</f>
        <v>0</v>
      </c>
      <c r="G341" s="354">
        <f>G342</f>
        <v>0</v>
      </c>
    </row>
    <row r="342" spans="1:7" ht="15" hidden="1">
      <c r="A342" s="340" t="s">
        <v>770</v>
      </c>
      <c r="B342" s="410">
        <v>476</v>
      </c>
      <c r="C342" s="373" t="s">
        <v>780</v>
      </c>
      <c r="D342" s="386" t="s">
        <v>1185</v>
      </c>
      <c r="E342" s="373" t="s">
        <v>768</v>
      </c>
      <c r="F342" s="354"/>
      <c r="G342" s="354"/>
    </row>
    <row r="343" spans="1:7" ht="15">
      <c r="A343" s="163" t="s">
        <v>770</v>
      </c>
      <c r="B343" s="410">
        <v>476</v>
      </c>
      <c r="C343" s="375" t="s">
        <v>627</v>
      </c>
      <c r="D343" s="373" t="s">
        <v>765</v>
      </c>
      <c r="E343" s="373" t="s">
        <v>768</v>
      </c>
      <c r="F343" s="354">
        <v>9420</v>
      </c>
      <c r="G343" s="354">
        <v>9420</v>
      </c>
    </row>
    <row r="344" spans="1:7" ht="15">
      <c r="A344" s="163" t="s">
        <v>916</v>
      </c>
      <c r="B344" s="410">
        <v>476</v>
      </c>
      <c r="C344" s="375" t="s">
        <v>627</v>
      </c>
      <c r="D344" s="373" t="s">
        <v>918</v>
      </c>
      <c r="E344" s="373" t="s">
        <v>768</v>
      </c>
      <c r="F344" s="354">
        <v>500</v>
      </c>
      <c r="G344" s="354">
        <v>500</v>
      </c>
    </row>
    <row r="345" spans="1:7" ht="15">
      <c r="A345" s="321" t="s">
        <v>229</v>
      </c>
      <c r="B345" s="394">
        <v>477</v>
      </c>
      <c r="C345" s="375"/>
      <c r="D345" s="373"/>
      <c r="E345" s="373"/>
      <c r="F345" s="458">
        <f>SUM(F346,F353)</f>
        <v>64511.6</v>
      </c>
      <c r="G345" s="458">
        <f>SUM(G346,G353)</f>
        <v>62511.6</v>
      </c>
    </row>
    <row r="346" spans="1:7" ht="15">
      <c r="A346" s="325" t="s">
        <v>348</v>
      </c>
      <c r="B346" s="394">
        <v>477</v>
      </c>
      <c r="C346" s="382" t="s">
        <v>347</v>
      </c>
      <c r="D346" s="373"/>
      <c r="E346" s="373"/>
      <c r="F346" s="458">
        <f t="shared" ref="F346:G348" si="14">SUM(F347)</f>
        <v>18000</v>
      </c>
      <c r="G346" s="458">
        <f t="shared" si="14"/>
        <v>18000</v>
      </c>
    </row>
    <row r="347" spans="1:7" ht="14.25">
      <c r="A347" s="322" t="s">
        <v>567</v>
      </c>
      <c r="B347" s="394">
        <v>477</v>
      </c>
      <c r="C347" s="372" t="s">
        <v>780</v>
      </c>
      <c r="D347" s="372"/>
      <c r="E347" s="372"/>
      <c r="F347" s="458">
        <f t="shared" si="14"/>
        <v>18000</v>
      </c>
      <c r="G347" s="458">
        <f t="shared" si="14"/>
        <v>18000</v>
      </c>
    </row>
    <row r="348" spans="1:7" ht="38.25">
      <c r="A348" s="322" t="s">
        <v>1251</v>
      </c>
      <c r="B348" s="394">
        <v>477</v>
      </c>
      <c r="C348" s="372" t="s">
        <v>780</v>
      </c>
      <c r="D348" s="372" t="s">
        <v>648</v>
      </c>
      <c r="E348" s="373"/>
      <c r="F348" s="458">
        <f t="shared" si="14"/>
        <v>18000</v>
      </c>
      <c r="G348" s="458">
        <f t="shared" si="14"/>
        <v>18000</v>
      </c>
    </row>
    <row r="349" spans="1:7" ht="28.5">
      <c r="A349" s="322" t="s">
        <v>13</v>
      </c>
      <c r="B349" s="394">
        <v>477</v>
      </c>
      <c r="C349" s="372" t="s">
        <v>780</v>
      </c>
      <c r="D349" s="372" t="s">
        <v>649</v>
      </c>
      <c r="E349" s="372"/>
      <c r="F349" s="458">
        <f>SUM(F351)</f>
        <v>18000</v>
      </c>
      <c r="G349" s="458">
        <f>SUM(G351)</f>
        <v>18000</v>
      </c>
    </row>
    <row r="350" spans="1:7" ht="15">
      <c r="A350" s="329" t="s">
        <v>745</v>
      </c>
      <c r="B350" s="397">
        <v>477</v>
      </c>
      <c r="C350" s="373" t="s">
        <v>780</v>
      </c>
      <c r="D350" s="373" t="s">
        <v>746</v>
      </c>
      <c r="E350" s="373"/>
      <c r="F350" s="354">
        <f>F351</f>
        <v>18000</v>
      </c>
      <c r="G350" s="354">
        <f>G351</f>
        <v>18000</v>
      </c>
    </row>
    <row r="351" spans="1:7" ht="25.5">
      <c r="A351" s="267" t="s">
        <v>14</v>
      </c>
      <c r="B351" s="397">
        <v>477</v>
      </c>
      <c r="C351" s="373" t="s">
        <v>780</v>
      </c>
      <c r="D351" s="373" t="s">
        <v>747</v>
      </c>
      <c r="E351" s="372"/>
      <c r="F351" s="354">
        <f>SUM(F352)</f>
        <v>18000</v>
      </c>
      <c r="G351" s="354">
        <f>SUM(G352)</f>
        <v>18000</v>
      </c>
    </row>
    <row r="352" spans="1:7" ht="15">
      <c r="A352" s="267" t="s">
        <v>313</v>
      </c>
      <c r="B352" s="397">
        <v>477</v>
      </c>
      <c r="C352" s="373" t="s">
        <v>780</v>
      </c>
      <c r="D352" s="373" t="s">
        <v>747</v>
      </c>
      <c r="E352" s="373" t="s">
        <v>312</v>
      </c>
      <c r="F352" s="354">
        <v>18000</v>
      </c>
      <c r="G352" s="354">
        <v>18000</v>
      </c>
    </row>
    <row r="353" spans="1:7" ht="14.25">
      <c r="A353" s="264" t="s">
        <v>230</v>
      </c>
      <c r="B353" s="394">
        <v>477</v>
      </c>
      <c r="C353" s="382" t="s">
        <v>231</v>
      </c>
      <c r="D353" s="372"/>
      <c r="E353" s="372"/>
      <c r="F353" s="458">
        <f>SUM(F354,F375)</f>
        <v>46511.6</v>
      </c>
      <c r="G353" s="458">
        <f>SUM(G354,G375)</f>
        <v>44511.6</v>
      </c>
    </row>
    <row r="354" spans="1:7" ht="14.25">
      <c r="A354" s="264" t="s">
        <v>565</v>
      </c>
      <c r="B354" s="394">
        <v>477</v>
      </c>
      <c r="C354" s="382" t="s">
        <v>232</v>
      </c>
      <c r="D354" s="372"/>
      <c r="E354" s="372"/>
      <c r="F354" s="458">
        <f>SUM(F355)</f>
        <v>39815.599999999999</v>
      </c>
      <c r="G354" s="458">
        <f>SUM(G355)</f>
        <v>37815.599999999999</v>
      </c>
    </row>
    <row r="355" spans="1:7" ht="28.5">
      <c r="A355" s="322" t="s">
        <v>15</v>
      </c>
      <c r="B355" s="394">
        <v>477</v>
      </c>
      <c r="C355" s="382" t="s">
        <v>232</v>
      </c>
      <c r="D355" s="372" t="s">
        <v>659</v>
      </c>
      <c r="E355" s="372"/>
      <c r="F355" s="458">
        <f>SUM(F357,F359,F366,F369+F361)</f>
        <v>39815.599999999999</v>
      </c>
      <c r="G355" s="458">
        <f>SUM(G357,G359,G366,G369+G361)</f>
        <v>37815.599999999999</v>
      </c>
    </row>
    <row r="356" spans="1:7" ht="25.5">
      <c r="A356" s="267" t="s">
        <v>742</v>
      </c>
      <c r="B356" s="397">
        <v>477</v>
      </c>
      <c r="C356" s="375" t="s">
        <v>232</v>
      </c>
      <c r="D356" s="373" t="s">
        <v>736</v>
      </c>
      <c r="E356" s="372"/>
      <c r="F356" s="354">
        <f>F357+F359+F361</f>
        <v>19415.599999999999</v>
      </c>
      <c r="G356" s="354">
        <f>G357+G359+G361</f>
        <v>17415.599999999999</v>
      </c>
    </row>
    <row r="357" spans="1:7" ht="38.25">
      <c r="A357" s="153" t="s">
        <v>546</v>
      </c>
      <c r="B357" s="394">
        <v>477</v>
      </c>
      <c r="C357" s="382" t="s">
        <v>232</v>
      </c>
      <c r="D357" s="372" t="s">
        <v>743</v>
      </c>
      <c r="E357" s="372"/>
      <c r="F357" s="458">
        <f>SUM(F358)</f>
        <v>14000</v>
      </c>
      <c r="G357" s="458">
        <f>SUM(G358)</f>
        <v>12000</v>
      </c>
    </row>
    <row r="358" spans="1:7" ht="15">
      <c r="A358" s="267" t="s">
        <v>313</v>
      </c>
      <c r="B358" s="397">
        <v>477</v>
      </c>
      <c r="C358" s="375" t="s">
        <v>232</v>
      </c>
      <c r="D358" s="373" t="s">
        <v>743</v>
      </c>
      <c r="E358" s="373" t="s">
        <v>312</v>
      </c>
      <c r="F358" s="68">
        <v>14000</v>
      </c>
      <c r="G358" s="68">
        <v>12000</v>
      </c>
    </row>
    <row r="359" spans="1:7" ht="28.5">
      <c r="A359" s="322" t="s">
        <v>16</v>
      </c>
      <c r="B359" s="394">
        <v>477</v>
      </c>
      <c r="C359" s="382" t="s">
        <v>232</v>
      </c>
      <c r="D359" s="372" t="s">
        <v>744</v>
      </c>
      <c r="E359" s="372"/>
      <c r="F359" s="458">
        <f>F360</f>
        <v>5100</v>
      </c>
      <c r="G359" s="458">
        <f>G360</f>
        <v>5100</v>
      </c>
    </row>
    <row r="360" spans="1:7" ht="15">
      <c r="A360" s="267" t="s">
        <v>313</v>
      </c>
      <c r="B360" s="397">
        <v>477</v>
      </c>
      <c r="C360" s="375" t="s">
        <v>232</v>
      </c>
      <c r="D360" s="373" t="s">
        <v>744</v>
      </c>
      <c r="E360" s="373" t="s">
        <v>893</v>
      </c>
      <c r="F360" s="354">
        <v>5100</v>
      </c>
      <c r="G360" s="354">
        <v>5100</v>
      </c>
    </row>
    <row r="361" spans="1:7" ht="15">
      <c r="A361" s="267" t="s">
        <v>1181</v>
      </c>
      <c r="B361" s="397">
        <v>477</v>
      </c>
      <c r="C361" s="375" t="s">
        <v>232</v>
      </c>
      <c r="D361" s="373"/>
      <c r="E361" s="373"/>
      <c r="F361" s="354">
        <f>F362+F363+F364+F365</f>
        <v>315.60000000000002</v>
      </c>
      <c r="G361" s="354">
        <f>G362+G363+G364+G365</f>
        <v>315.60000000000002</v>
      </c>
    </row>
    <row r="362" spans="1:7" ht="15">
      <c r="A362" s="267" t="s">
        <v>1196</v>
      </c>
      <c r="B362" s="397">
        <v>477</v>
      </c>
      <c r="C362" s="375" t="s">
        <v>232</v>
      </c>
      <c r="D362" s="373" t="s">
        <v>1178</v>
      </c>
      <c r="E362" s="373" t="s">
        <v>1138</v>
      </c>
      <c r="F362" s="68">
        <v>315.60000000000002</v>
      </c>
      <c r="G362" s="89">
        <v>315.60000000000002</v>
      </c>
    </row>
    <row r="363" spans="1:7" ht="15" hidden="1">
      <c r="A363" s="267" t="s">
        <v>1136</v>
      </c>
      <c r="B363" s="397">
        <v>477</v>
      </c>
      <c r="C363" s="375" t="s">
        <v>232</v>
      </c>
      <c r="D363" s="373" t="s">
        <v>1139</v>
      </c>
      <c r="E363" s="373" t="s">
        <v>1138</v>
      </c>
      <c r="F363" s="354">
        <v>0</v>
      </c>
      <c r="G363" s="354">
        <v>0</v>
      </c>
    </row>
    <row r="364" spans="1:7" ht="15" hidden="1">
      <c r="A364" s="267" t="s">
        <v>1196</v>
      </c>
      <c r="B364" s="397">
        <v>477</v>
      </c>
      <c r="C364" s="375" t="s">
        <v>232</v>
      </c>
      <c r="D364" s="373" t="s">
        <v>1188</v>
      </c>
      <c r="E364" s="373" t="s">
        <v>1138</v>
      </c>
      <c r="F364" s="354">
        <v>0</v>
      </c>
      <c r="G364" s="354">
        <v>0</v>
      </c>
    </row>
    <row r="365" spans="1:7" ht="15" hidden="1">
      <c r="A365" s="267" t="s">
        <v>1136</v>
      </c>
      <c r="B365" s="397">
        <v>477</v>
      </c>
      <c r="C365" s="375" t="s">
        <v>232</v>
      </c>
      <c r="D365" s="373" t="s">
        <v>1189</v>
      </c>
      <c r="E365" s="373" t="s">
        <v>1138</v>
      </c>
      <c r="F365" s="354">
        <v>0</v>
      </c>
      <c r="G365" s="354">
        <v>0</v>
      </c>
    </row>
    <row r="366" spans="1:7" ht="28.5">
      <c r="A366" s="322" t="s">
        <v>741</v>
      </c>
      <c r="B366" s="394">
        <v>477</v>
      </c>
      <c r="C366" s="382" t="s">
        <v>232</v>
      </c>
      <c r="D366" s="372" t="s">
        <v>737</v>
      </c>
      <c r="E366" s="373"/>
      <c r="F366" s="458">
        <f>SUM(F367)</f>
        <v>4800</v>
      </c>
      <c r="G366" s="458">
        <f>SUM(G367)</f>
        <v>4800</v>
      </c>
    </row>
    <row r="367" spans="1:7" ht="15">
      <c r="A367" s="267" t="s">
        <v>17</v>
      </c>
      <c r="B367" s="397">
        <v>477</v>
      </c>
      <c r="C367" s="375" t="s">
        <v>232</v>
      </c>
      <c r="D367" s="373" t="s">
        <v>750</v>
      </c>
      <c r="E367" s="373"/>
      <c r="F367" s="354">
        <f>SUM(F368)</f>
        <v>4800</v>
      </c>
      <c r="G367" s="354">
        <f>SUM(G368)</f>
        <v>4800</v>
      </c>
    </row>
    <row r="368" spans="1:7" ht="15">
      <c r="A368" s="267" t="s">
        <v>313</v>
      </c>
      <c r="B368" s="397">
        <v>477</v>
      </c>
      <c r="C368" s="375" t="s">
        <v>232</v>
      </c>
      <c r="D368" s="373" t="s">
        <v>750</v>
      </c>
      <c r="E368" s="373" t="s">
        <v>312</v>
      </c>
      <c r="F368" s="354">
        <v>4800</v>
      </c>
      <c r="G368" s="354">
        <v>4800</v>
      </c>
    </row>
    <row r="369" spans="1:7" ht="28.5">
      <c r="A369" s="322" t="s">
        <v>738</v>
      </c>
      <c r="B369" s="394">
        <v>477</v>
      </c>
      <c r="C369" s="382" t="s">
        <v>232</v>
      </c>
      <c r="D369" s="372" t="s">
        <v>740</v>
      </c>
      <c r="E369" s="373"/>
      <c r="F369" s="458">
        <f>SUM(F370)+F372</f>
        <v>15600</v>
      </c>
      <c r="G369" s="458">
        <f>SUM(G370)+G372</f>
        <v>15600</v>
      </c>
    </row>
    <row r="370" spans="1:7" ht="15">
      <c r="A370" s="322" t="s">
        <v>18</v>
      </c>
      <c r="B370" s="397">
        <v>477</v>
      </c>
      <c r="C370" s="375" t="s">
        <v>232</v>
      </c>
      <c r="D370" s="373" t="s">
        <v>739</v>
      </c>
      <c r="E370" s="373"/>
      <c r="F370" s="354">
        <f>F371</f>
        <v>15600</v>
      </c>
      <c r="G370" s="354">
        <f>G371</f>
        <v>15600</v>
      </c>
    </row>
    <row r="371" spans="1:7" ht="15">
      <c r="A371" s="267" t="s">
        <v>313</v>
      </c>
      <c r="B371" s="397">
        <v>477</v>
      </c>
      <c r="C371" s="375" t="s">
        <v>232</v>
      </c>
      <c r="D371" s="373" t="s">
        <v>739</v>
      </c>
      <c r="E371" s="373" t="s">
        <v>893</v>
      </c>
      <c r="F371" s="354">
        <v>15600</v>
      </c>
      <c r="G371" s="354">
        <v>15600</v>
      </c>
    </row>
    <row r="372" spans="1:7" ht="25.5" hidden="1">
      <c r="A372" s="267" t="s">
        <v>1180</v>
      </c>
      <c r="B372" s="397">
        <v>477</v>
      </c>
      <c r="C372" s="375" t="s">
        <v>232</v>
      </c>
      <c r="D372" s="373"/>
      <c r="E372" s="373"/>
      <c r="F372" s="354">
        <f>F373+F374</f>
        <v>0</v>
      </c>
      <c r="G372" s="354">
        <f>G373+G374</f>
        <v>0</v>
      </c>
    </row>
    <row r="373" spans="1:7" ht="15" hidden="1">
      <c r="A373" s="267" t="s">
        <v>1196</v>
      </c>
      <c r="B373" s="397">
        <v>477</v>
      </c>
      <c r="C373" s="375" t="s">
        <v>232</v>
      </c>
      <c r="D373" s="373" t="s">
        <v>1179</v>
      </c>
      <c r="E373" s="373" t="s">
        <v>1138</v>
      </c>
      <c r="F373" s="354">
        <v>0</v>
      </c>
      <c r="G373" s="354">
        <v>0</v>
      </c>
    </row>
    <row r="374" spans="1:7" ht="15" hidden="1">
      <c r="A374" s="267" t="s">
        <v>1136</v>
      </c>
      <c r="B374" s="397">
        <v>477</v>
      </c>
      <c r="C374" s="375" t="s">
        <v>232</v>
      </c>
      <c r="D374" s="373" t="s">
        <v>1137</v>
      </c>
      <c r="E374" s="373" t="s">
        <v>1138</v>
      </c>
      <c r="F374" s="354">
        <v>0</v>
      </c>
      <c r="G374" s="354">
        <v>0</v>
      </c>
    </row>
    <row r="375" spans="1:7" ht="14.25">
      <c r="A375" s="325" t="s">
        <v>310</v>
      </c>
      <c r="B375" s="394">
        <v>477</v>
      </c>
      <c r="C375" s="382" t="s">
        <v>233</v>
      </c>
      <c r="D375" s="372"/>
      <c r="E375" s="372"/>
      <c r="F375" s="458">
        <f>SUM(F380)+F376</f>
        <v>6696</v>
      </c>
      <c r="G375" s="458">
        <f>SUM(G380)+G376</f>
        <v>6696</v>
      </c>
    </row>
    <row r="376" spans="1:7" ht="28.5">
      <c r="A376" s="264" t="s">
        <v>909</v>
      </c>
      <c r="B376" s="394">
        <v>477</v>
      </c>
      <c r="C376" s="372" t="s">
        <v>233</v>
      </c>
      <c r="D376" s="372" t="s">
        <v>910</v>
      </c>
      <c r="E376" s="372"/>
      <c r="F376" s="458">
        <f>F377</f>
        <v>5118</v>
      </c>
      <c r="G376" s="458">
        <f>G377</f>
        <v>5118</v>
      </c>
    </row>
    <row r="377" spans="1:7" ht="25.5">
      <c r="A377" s="267" t="s">
        <v>911</v>
      </c>
      <c r="B377" s="397">
        <v>477</v>
      </c>
      <c r="C377" s="373" t="s">
        <v>233</v>
      </c>
      <c r="D377" s="373" t="s">
        <v>910</v>
      </c>
      <c r="E377" s="373"/>
      <c r="F377" s="354">
        <f>F378</f>
        <v>5118</v>
      </c>
      <c r="G377" s="354">
        <f>G378</f>
        <v>5118</v>
      </c>
    </row>
    <row r="378" spans="1:7" ht="15">
      <c r="A378" s="267" t="s">
        <v>313</v>
      </c>
      <c r="B378" s="397">
        <v>477</v>
      </c>
      <c r="C378" s="373" t="s">
        <v>233</v>
      </c>
      <c r="D378" s="373" t="s">
        <v>910</v>
      </c>
      <c r="E378" s="373" t="s">
        <v>893</v>
      </c>
      <c r="F378" s="354">
        <v>5118</v>
      </c>
      <c r="G378" s="354">
        <v>5118</v>
      </c>
    </row>
    <row r="379" spans="1:7" ht="28.5">
      <c r="A379" s="264" t="s">
        <v>539</v>
      </c>
      <c r="B379" s="394">
        <v>477</v>
      </c>
      <c r="C379" s="382" t="s">
        <v>233</v>
      </c>
      <c r="D379" s="372" t="s">
        <v>497</v>
      </c>
      <c r="E379" s="372"/>
      <c r="F379" s="458">
        <f>SUM(F380)</f>
        <v>1578</v>
      </c>
      <c r="G379" s="458">
        <f>SUM(G380)</f>
        <v>1578</v>
      </c>
    </row>
    <row r="380" spans="1:7" ht="25.5">
      <c r="A380" s="307" t="s">
        <v>437</v>
      </c>
      <c r="B380" s="397">
        <v>477</v>
      </c>
      <c r="C380" s="373" t="s">
        <v>233</v>
      </c>
      <c r="D380" s="373" t="s">
        <v>660</v>
      </c>
      <c r="E380" s="373"/>
      <c r="F380" s="354">
        <f>SUM(F381,F383)</f>
        <v>1578</v>
      </c>
      <c r="G380" s="354">
        <f>SUM(G381,G383)</f>
        <v>1578</v>
      </c>
    </row>
    <row r="381" spans="1:7" ht="25.5">
      <c r="A381" s="163" t="s">
        <v>424</v>
      </c>
      <c r="B381" s="397">
        <v>477</v>
      </c>
      <c r="C381" s="373" t="s">
        <v>233</v>
      </c>
      <c r="D381" s="373" t="s">
        <v>661</v>
      </c>
      <c r="E381" s="373"/>
      <c r="F381" s="354">
        <f>SUM(F382)</f>
        <v>1563</v>
      </c>
      <c r="G381" s="354">
        <f>SUM(G382)</f>
        <v>1563</v>
      </c>
    </row>
    <row r="382" spans="1:7" ht="25.5">
      <c r="A382" s="163" t="s">
        <v>426</v>
      </c>
      <c r="B382" s="397">
        <v>477</v>
      </c>
      <c r="C382" s="373" t="s">
        <v>233</v>
      </c>
      <c r="D382" s="373" t="s">
        <v>661</v>
      </c>
      <c r="E382" s="373" t="s">
        <v>425</v>
      </c>
      <c r="F382" s="354">
        <v>1563</v>
      </c>
      <c r="G382" s="354">
        <v>1563</v>
      </c>
    </row>
    <row r="383" spans="1:7" ht="15">
      <c r="A383" s="163" t="s">
        <v>377</v>
      </c>
      <c r="B383" s="397">
        <v>477</v>
      </c>
      <c r="C383" s="373" t="s">
        <v>233</v>
      </c>
      <c r="D383" s="373" t="s">
        <v>662</v>
      </c>
      <c r="E383" s="373"/>
      <c r="F383" s="354">
        <f>SUM(F384)</f>
        <v>15</v>
      </c>
      <c r="G383" s="354">
        <f>SUM(G384)</f>
        <v>15</v>
      </c>
    </row>
    <row r="384" spans="1:7" ht="25.5">
      <c r="A384" s="163" t="s">
        <v>422</v>
      </c>
      <c r="B384" s="397">
        <v>477</v>
      </c>
      <c r="C384" s="373" t="s">
        <v>233</v>
      </c>
      <c r="D384" s="373" t="s">
        <v>662</v>
      </c>
      <c r="E384" s="373" t="s">
        <v>421</v>
      </c>
      <c r="F384" s="354">
        <v>15</v>
      </c>
      <c r="G384" s="354">
        <v>15</v>
      </c>
    </row>
    <row r="385" spans="1:7" s="170" customFormat="1" ht="15">
      <c r="A385" s="455" t="s">
        <v>1094</v>
      </c>
      <c r="B385" s="453"/>
      <c r="C385" s="454"/>
      <c r="D385" s="453"/>
      <c r="E385" s="453"/>
      <c r="F385" s="459">
        <v>9800</v>
      </c>
      <c r="G385" s="459">
        <v>19700</v>
      </c>
    </row>
  </sheetData>
  <mergeCells count="5">
    <mergeCell ref="F2:G2"/>
    <mergeCell ref="D4:G4"/>
    <mergeCell ref="F5:G5"/>
    <mergeCell ref="B3:G3"/>
    <mergeCell ref="A7:F7"/>
  </mergeCells>
  <pageMargins left="0.78740157480314965" right="0.19685039370078741" top="0.74803149606299213" bottom="0.19685039370078741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1"/>
  <sheetViews>
    <sheetView tabSelected="1" topLeftCell="A156" workbookViewId="0">
      <selection activeCell="L162" sqref="L162"/>
    </sheetView>
  </sheetViews>
  <sheetFormatPr defaultRowHeight="14.25"/>
  <cols>
    <col min="1" max="1" width="50.5703125" style="317" customWidth="1"/>
    <col min="2" max="2" width="11" style="365" customWidth="1"/>
    <col min="3" max="3" width="15.5703125" style="365" customWidth="1"/>
    <col min="4" max="4" width="10.140625" style="365" customWidth="1"/>
    <col min="5" max="5" width="13.140625" style="447" customWidth="1"/>
    <col min="6" max="9" width="0" hidden="1" customWidth="1"/>
  </cols>
  <sheetData>
    <row r="1" spans="1:5">
      <c r="E1" s="469" t="s">
        <v>1266</v>
      </c>
    </row>
    <row r="2" spans="1:5">
      <c r="A2" s="318"/>
      <c r="B2" s="366"/>
      <c r="C2" s="366"/>
      <c r="D2" s="366"/>
      <c r="E2" s="449" t="s">
        <v>55</v>
      </c>
    </row>
    <row r="3" spans="1:5" ht="57" customHeight="1">
      <c r="A3" s="348"/>
      <c r="B3" s="516" t="s">
        <v>1244</v>
      </c>
      <c r="C3" s="516"/>
      <c r="D3" s="516"/>
      <c r="E3" s="528"/>
    </row>
    <row r="4" spans="1:5" ht="17.25" customHeight="1">
      <c r="A4" s="348"/>
      <c r="B4" s="367"/>
      <c r="C4" s="522"/>
      <c r="D4" s="522"/>
      <c r="E4" s="522"/>
    </row>
    <row r="5" spans="1:5" ht="16.5" customHeight="1">
      <c r="A5" s="348"/>
      <c r="B5" s="367"/>
      <c r="C5" s="367"/>
      <c r="D5" s="367"/>
      <c r="E5" s="439" t="s">
        <v>413</v>
      </c>
    </row>
    <row r="6" spans="1:5" ht="45" customHeight="1">
      <c r="A6" s="527" t="s">
        <v>1278</v>
      </c>
      <c r="B6" s="527"/>
      <c r="C6" s="527"/>
      <c r="D6" s="527"/>
      <c r="E6" s="527"/>
    </row>
    <row r="7" spans="1:5">
      <c r="A7" s="319"/>
      <c r="B7" s="349"/>
      <c r="C7" s="349"/>
      <c r="D7" s="349"/>
      <c r="E7" s="476"/>
    </row>
    <row r="8" spans="1:5">
      <c r="A8" s="319"/>
      <c r="B8" s="349"/>
      <c r="C8" s="349"/>
      <c r="D8" s="349"/>
      <c r="E8" s="461" t="s">
        <v>573</v>
      </c>
    </row>
    <row r="9" spans="1:5" ht="35.25" customHeight="1">
      <c r="A9" s="320" t="s">
        <v>334</v>
      </c>
      <c r="B9" s="368" t="s">
        <v>300</v>
      </c>
      <c r="C9" s="368" t="s">
        <v>420</v>
      </c>
      <c r="D9" s="368" t="s">
        <v>301</v>
      </c>
      <c r="E9" s="446" t="s">
        <v>1154</v>
      </c>
    </row>
    <row r="10" spans="1:5" ht="33" customHeight="1">
      <c r="A10" s="264" t="s">
        <v>302</v>
      </c>
      <c r="B10" s="368"/>
      <c r="C10" s="368"/>
      <c r="D10" s="368"/>
      <c r="E10" s="458">
        <f>SUM(E11,E72,E80,E105,E143,E177,E230,E268,E313,E326,E332,E338)</f>
        <v>795341.10000000009</v>
      </c>
    </row>
    <row r="11" spans="1:5" s="11" customFormat="1" ht="32.25" customHeight="1">
      <c r="A11" s="264" t="s">
        <v>303</v>
      </c>
      <c r="B11" s="372" t="s">
        <v>304</v>
      </c>
      <c r="C11" s="372"/>
      <c r="D11" s="372"/>
      <c r="E11" s="458">
        <f>SUM(E12,E19,E27,E41,E61,E66,E55)</f>
        <v>45285</v>
      </c>
    </row>
    <row r="12" spans="1:5" s="11" customFormat="1" ht="42.75" customHeight="1">
      <c r="A12" s="264" t="s">
        <v>305</v>
      </c>
      <c r="B12" s="372" t="s">
        <v>306</v>
      </c>
      <c r="C12" s="372"/>
      <c r="D12" s="372"/>
      <c r="E12" s="458">
        <f>SUM(E14)</f>
        <v>1560</v>
      </c>
    </row>
    <row r="13" spans="1:5" s="11" customFormat="1" ht="42.75" customHeight="1">
      <c r="A13" s="264" t="s">
        <v>540</v>
      </c>
      <c r="B13" s="372" t="s">
        <v>306</v>
      </c>
      <c r="C13" s="372" t="s">
        <v>489</v>
      </c>
      <c r="D13" s="372"/>
      <c r="E13" s="458">
        <f>SUM(E14)</f>
        <v>1560</v>
      </c>
    </row>
    <row r="14" spans="1:5" ht="27" customHeight="1">
      <c r="A14" s="163" t="s">
        <v>307</v>
      </c>
      <c r="B14" s="373" t="s">
        <v>306</v>
      </c>
      <c r="C14" s="373" t="s">
        <v>490</v>
      </c>
      <c r="D14" s="373"/>
      <c r="E14" s="354">
        <f>SUM(E15,E17)</f>
        <v>1560</v>
      </c>
    </row>
    <row r="15" spans="1:5" ht="36.75" customHeight="1">
      <c r="A15" s="163" t="s">
        <v>424</v>
      </c>
      <c r="B15" s="373" t="s">
        <v>306</v>
      </c>
      <c r="C15" s="373" t="s">
        <v>491</v>
      </c>
      <c r="D15" s="373"/>
      <c r="E15" s="354">
        <f>SUM(E16)</f>
        <v>1560</v>
      </c>
    </row>
    <row r="16" spans="1:5" ht="27.75" customHeight="1">
      <c r="A16" s="163" t="s">
        <v>426</v>
      </c>
      <c r="B16" s="373" t="s">
        <v>306</v>
      </c>
      <c r="C16" s="373" t="s">
        <v>491</v>
      </c>
      <c r="D16" s="373" t="s">
        <v>425</v>
      </c>
      <c r="E16" s="354">
        <v>1560</v>
      </c>
    </row>
    <row r="17" spans="1:5" ht="22.5" customHeight="1">
      <c r="A17" s="163" t="s">
        <v>377</v>
      </c>
      <c r="B17" s="373" t="s">
        <v>306</v>
      </c>
      <c r="C17" s="373" t="s">
        <v>492</v>
      </c>
      <c r="D17" s="373"/>
      <c r="E17" s="354">
        <f>E18</f>
        <v>0</v>
      </c>
    </row>
    <row r="18" spans="1:5" ht="36.75" customHeight="1">
      <c r="A18" s="163" t="s">
        <v>422</v>
      </c>
      <c r="B18" s="373" t="s">
        <v>306</v>
      </c>
      <c r="C18" s="373" t="s">
        <v>492</v>
      </c>
      <c r="D18" s="373" t="s">
        <v>421</v>
      </c>
      <c r="E18" s="354">
        <v>0</v>
      </c>
    </row>
    <row r="19" spans="1:5" ht="62.25" customHeight="1">
      <c r="A19" s="264" t="s">
        <v>418</v>
      </c>
      <c r="B19" s="372" t="s">
        <v>595</v>
      </c>
      <c r="C19" s="372"/>
      <c r="D19" s="372"/>
      <c r="E19" s="458">
        <f>SUM(E21)</f>
        <v>1872</v>
      </c>
    </row>
    <row r="20" spans="1:5" ht="37.5" customHeight="1">
      <c r="A20" s="264" t="s">
        <v>540</v>
      </c>
      <c r="B20" s="372" t="s">
        <v>595</v>
      </c>
      <c r="C20" s="372" t="s">
        <v>489</v>
      </c>
      <c r="D20" s="372"/>
      <c r="E20" s="458">
        <f>SUM(E21)</f>
        <v>1872</v>
      </c>
    </row>
    <row r="21" spans="1:5" s="11" customFormat="1" ht="32.25" customHeight="1">
      <c r="A21" s="163" t="s">
        <v>594</v>
      </c>
      <c r="B21" s="373" t="s">
        <v>595</v>
      </c>
      <c r="C21" s="373" t="s">
        <v>493</v>
      </c>
      <c r="D21" s="373"/>
      <c r="E21" s="354">
        <f>SUM(E22,E24)+E26</f>
        <v>1872</v>
      </c>
    </row>
    <row r="22" spans="1:5" s="11" customFormat="1" ht="32.25" customHeight="1">
      <c r="A22" s="163" t="s">
        <v>424</v>
      </c>
      <c r="B22" s="373" t="s">
        <v>595</v>
      </c>
      <c r="C22" s="373" t="s">
        <v>494</v>
      </c>
      <c r="D22" s="373"/>
      <c r="E22" s="354">
        <f>SUM(E23)</f>
        <v>1272</v>
      </c>
    </row>
    <row r="23" spans="1:5" s="11" customFormat="1" ht="29.25" customHeight="1">
      <c r="A23" s="163" t="s">
        <v>426</v>
      </c>
      <c r="B23" s="373" t="s">
        <v>595</v>
      </c>
      <c r="C23" s="373" t="s">
        <v>494</v>
      </c>
      <c r="D23" s="373" t="s">
        <v>425</v>
      </c>
      <c r="E23" s="354">
        <v>1272</v>
      </c>
    </row>
    <row r="24" spans="1:5" s="11" customFormat="1" ht="24.75" customHeight="1">
      <c r="A24" s="163" t="s">
        <v>377</v>
      </c>
      <c r="B24" s="373" t="s">
        <v>595</v>
      </c>
      <c r="C24" s="373" t="s">
        <v>495</v>
      </c>
      <c r="D24" s="373"/>
      <c r="E24" s="354">
        <f>E25</f>
        <v>600</v>
      </c>
    </row>
    <row r="25" spans="1:5" s="11" customFormat="1" ht="31.5" customHeight="1">
      <c r="A25" s="163" t="s">
        <v>422</v>
      </c>
      <c r="B25" s="373" t="s">
        <v>595</v>
      </c>
      <c r="C25" s="373" t="s">
        <v>495</v>
      </c>
      <c r="D25" s="373" t="s">
        <v>421</v>
      </c>
      <c r="E25" s="354">
        <v>600</v>
      </c>
    </row>
    <row r="26" spans="1:5" s="11" customFormat="1" ht="25.5" customHeight="1">
      <c r="A26" s="163" t="s">
        <v>1192</v>
      </c>
      <c r="B26" s="375" t="s">
        <v>595</v>
      </c>
      <c r="C26" s="373" t="s">
        <v>1191</v>
      </c>
      <c r="D26" s="373" t="s">
        <v>421</v>
      </c>
      <c r="E26" s="354">
        <v>0</v>
      </c>
    </row>
    <row r="27" spans="1:5" s="11" customFormat="1" ht="42.75" customHeight="1">
      <c r="A27" s="264" t="s">
        <v>596</v>
      </c>
      <c r="B27" s="372" t="s">
        <v>597</v>
      </c>
      <c r="C27" s="372"/>
      <c r="D27" s="372"/>
      <c r="E27" s="458">
        <f>SUM(E28)</f>
        <v>29042</v>
      </c>
    </row>
    <row r="28" spans="1:5" s="11" customFormat="1" ht="25.5" customHeight="1">
      <c r="A28" s="264" t="s">
        <v>541</v>
      </c>
      <c r="B28" s="372" t="s">
        <v>597</v>
      </c>
      <c r="C28" s="372" t="s">
        <v>497</v>
      </c>
      <c r="D28" s="372"/>
      <c r="E28" s="458">
        <f>SUM(E29,E34)</f>
        <v>29042</v>
      </c>
    </row>
    <row r="29" spans="1:5" ht="30.75" hidden="1" customHeight="1">
      <c r="A29" s="163" t="s">
        <v>598</v>
      </c>
      <c r="B29" s="373" t="s">
        <v>597</v>
      </c>
      <c r="C29" s="373" t="s">
        <v>498</v>
      </c>
      <c r="D29" s="373"/>
      <c r="E29" s="354"/>
    </row>
    <row r="30" spans="1:5" ht="30.75" hidden="1" customHeight="1">
      <c r="A30" s="163" t="s">
        <v>424</v>
      </c>
      <c r="B30" s="373" t="s">
        <v>597</v>
      </c>
      <c r="C30" s="373" t="s">
        <v>499</v>
      </c>
      <c r="D30" s="373"/>
      <c r="E30" s="354"/>
    </row>
    <row r="31" spans="1:5" ht="34.5" hidden="1" customHeight="1">
      <c r="A31" s="163" t="s">
        <v>426</v>
      </c>
      <c r="B31" s="373" t="s">
        <v>597</v>
      </c>
      <c r="C31" s="373" t="s">
        <v>499</v>
      </c>
      <c r="D31" s="373" t="s">
        <v>425</v>
      </c>
      <c r="E31" s="354"/>
    </row>
    <row r="32" spans="1:5" ht="34.5" hidden="1" customHeight="1">
      <c r="A32" s="163" t="s">
        <v>377</v>
      </c>
      <c r="B32" s="373" t="s">
        <v>597</v>
      </c>
      <c r="C32" s="373" t="s">
        <v>500</v>
      </c>
      <c r="D32" s="373"/>
      <c r="E32" s="354"/>
    </row>
    <row r="33" spans="1:5" ht="34.5" hidden="1" customHeight="1">
      <c r="A33" s="163" t="s">
        <v>422</v>
      </c>
      <c r="B33" s="373" t="s">
        <v>597</v>
      </c>
      <c r="C33" s="373" t="s">
        <v>500</v>
      </c>
      <c r="D33" s="373" t="s">
        <v>421</v>
      </c>
      <c r="E33" s="354"/>
    </row>
    <row r="34" spans="1:5" ht="26.25" customHeight="1">
      <c r="A34" s="163" t="s">
        <v>419</v>
      </c>
      <c r="B34" s="373" t="s">
        <v>597</v>
      </c>
      <c r="C34" s="373" t="s">
        <v>501</v>
      </c>
      <c r="D34" s="373"/>
      <c r="E34" s="354">
        <f>SUM(E35,E37)</f>
        <v>29042</v>
      </c>
    </row>
    <row r="35" spans="1:5" ht="27" customHeight="1">
      <c r="A35" s="163" t="s">
        <v>424</v>
      </c>
      <c r="B35" s="373" t="s">
        <v>597</v>
      </c>
      <c r="C35" s="373" t="s">
        <v>502</v>
      </c>
      <c r="D35" s="373"/>
      <c r="E35" s="354">
        <f>SUM(E36)</f>
        <v>22419</v>
      </c>
    </row>
    <row r="36" spans="1:5" ht="36" customHeight="1">
      <c r="A36" s="163" t="s">
        <v>426</v>
      </c>
      <c r="B36" s="373" t="s">
        <v>597</v>
      </c>
      <c r="C36" s="373" t="s">
        <v>502</v>
      </c>
      <c r="D36" s="373" t="s">
        <v>425</v>
      </c>
      <c r="E36" s="354">
        <v>22419</v>
      </c>
    </row>
    <row r="37" spans="1:5" ht="21.75" customHeight="1">
      <c r="A37" s="163" t="s">
        <v>377</v>
      </c>
      <c r="B37" s="373" t="s">
        <v>597</v>
      </c>
      <c r="C37" s="373" t="s">
        <v>503</v>
      </c>
      <c r="D37" s="373"/>
      <c r="E37" s="470">
        <f>E38+E40+E39</f>
        <v>6623</v>
      </c>
    </row>
    <row r="38" spans="1:5" ht="38.25" customHeight="1">
      <c r="A38" s="163" t="s">
        <v>422</v>
      </c>
      <c r="B38" s="373" t="s">
        <v>597</v>
      </c>
      <c r="C38" s="373" t="s">
        <v>503</v>
      </c>
      <c r="D38" s="373" t="s">
        <v>421</v>
      </c>
      <c r="E38" s="354">
        <v>6113</v>
      </c>
    </row>
    <row r="39" spans="1:5" ht="38.25" customHeight="1">
      <c r="A39" s="163" t="s">
        <v>422</v>
      </c>
      <c r="B39" s="373" t="s">
        <v>597</v>
      </c>
      <c r="C39" s="373" t="s">
        <v>871</v>
      </c>
      <c r="D39" s="373" t="s">
        <v>421</v>
      </c>
      <c r="E39" s="354">
        <v>0</v>
      </c>
    </row>
    <row r="40" spans="1:5" ht="38.25" customHeight="1">
      <c r="A40" s="163" t="s">
        <v>53</v>
      </c>
      <c r="B40" s="373" t="s">
        <v>597</v>
      </c>
      <c r="C40" s="373" t="s">
        <v>503</v>
      </c>
      <c r="D40" s="373" t="s">
        <v>438</v>
      </c>
      <c r="E40" s="354">
        <v>510</v>
      </c>
    </row>
    <row r="41" spans="1:5" ht="42.75" customHeight="1">
      <c r="A41" s="322" t="s">
        <v>618</v>
      </c>
      <c r="B41" s="372" t="s">
        <v>599</v>
      </c>
      <c r="C41" s="372"/>
      <c r="D41" s="372"/>
      <c r="E41" s="458">
        <f>SUM(E43,E49)</f>
        <v>9106</v>
      </c>
    </row>
    <row r="42" spans="1:5" s="11" customFormat="1" ht="44.25" customHeight="1">
      <c r="A42" s="264" t="s">
        <v>539</v>
      </c>
      <c r="B42" s="372" t="s">
        <v>599</v>
      </c>
      <c r="C42" s="372" t="s">
        <v>497</v>
      </c>
      <c r="D42" s="372"/>
      <c r="E42" s="458">
        <f>SUM(E43)</f>
        <v>7541</v>
      </c>
    </row>
    <row r="43" spans="1:5" s="11" customFormat="1" ht="32.25" customHeight="1">
      <c r="A43" s="267" t="s">
        <v>428</v>
      </c>
      <c r="B43" s="373" t="s">
        <v>599</v>
      </c>
      <c r="C43" s="373" t="s">
        <v>522</v>
      </c>
      <c r="D43" s="373"/>
      <c r="E43" s="354">
        <f>SUM(E44,E46)</f>
        <v>7541</v>
      </c>
    </row>
    <row r="44" spans="1:5" s="11" customFormat="1" ht="31.5" customHeight="1">
      <c r="A44" s="163" t="s">
        <v>424</v>
      </c>
      <c r="B44" s="373" t="s">
        <v>599</v>
      </c>
      <c r="C44" s="373" t="s">
        <v>523</v>
      </c>
      <c r="D44" s="373"/>
      <c r="E44" s="354">
        <f>SUM(E45)</f>
        <v>6811</v>
      </c>
    </row>
    <row r="45" spans="1:5" ht="29.25" customHeight="1">
      <c r="A45" s="163" t="s">
        <v>426</v>
      </c>
      <c r="B45" s="373" t="s">
        <v>599</v>
      </c>
      <c r="C45" s="373" t="s">
        <v>523</v>
      </c>
      <c r="D45" s="373" t="s">
        <v>425</v>
      </c>
      <c r="E45" s="354">
        <v>6811</v>
      </c>
    </row>
    <row r="46" spans="1:5" ht="31.5" customHeight="1">
      <c r="A46" s="163" t="s">
        <v>377</v>
      </c>
      <c r="B46" s="373" t="s">
        <v>599</v>
      </c>
      <c r="C46" s="373" t="s">
        <v>524</v>
      </c>
      <c r="D46" s="373"/>
      <c r="E46" s="354">
        <f>E47+E48</f>
        <v>730</v>
      </c>
    </row>
    <row r="47" spans="1:5" ht="34.5" customHeight="1">
      <c r="A47" s="163" t="s">
        <v>422</v>
      </c>
      <c r="B47" s="373" t="s">
        <v>599</v>
      </c>
      <c r="C47" s="373" t="s">
        <v>524</v>
      </c>
      <c r="D47" s="373" t="s">
        <v>421</v>
      </c>
      <c r="E47" s="354">
        <v>720</v>
      </c>
    </row>
    <row r="48" spans="1:5" ht="34.5" customHeight="1">
      <c r="A48" s="163" t="s">
        <v>53</v>
      </c>
      <c r="B48" s="373" t="s">
        <v>599</v>
      </c>
      <c r="C48" s="373" t="s">
        <v>524</v>
      </c>
      <c r="D48" s="373" t="s">
        <v>438</v>
      </c>
      <c r="E48" s="354">
        <v>10</v>
      </c>
    </row>
    <row r="49" spans="1:5" ht="32.25" customHeight="1">
      <c r="A49" s="264" t="s">
        <v>538</v>
      </c>
      <c r="B49" s="372" t="s">
        <v>599</v>
      </c>
      <c r="C49" s="372" t="s">
        <v>75</v>
      </c>
      <c r="D49" s="373"/>
      <c r="E49" s="458">
        <f>SUM(E50)</f>
        <v>1565</v>
      </c>
    </row>
    <row r="50" spans="1:5" ht="32.25" customHeight="1">
      <c r="A50" s="163" t="s">
        <v>429</v>
      </c>
      <c r="B50" s="373" t="s">
        <v>599</v>
      </c>
      <c r="C50" s="373" t="s">
        <v>504</v>
      </c>
      <c r="D50" s="373"/>
      <c r="E50" s="354">
        <f>SUM(E52,E54)</f>
        <v>1565</v>
      </c>
    </row>
    <row r="51" spans="1:5" ht="36" customHeight="1">
      <c r="A51" s="163" t="s">
        <v>424</v>
      </c>
      <c r="B51" s="373" t="s">
        <v>599</v>
      </c>
      <c r="C51" s="373" t="s">
        <v>505</v>
      </c>
      <c r="D51" s="373"/>
      <c r="E51" s="354">
        <f>SUM(E52)</f>
        <v>1445</v>
      </c>
    </row>
    <row r="52" spans="1:5" ht="32.25" customHeight="1">
      <c r="A52" s="163" t="s">
        <v>426</v>
      </c>
      <c r="B52" s="373" t="s">
        <v>599</v>
      </c>
      <c r="C52" s="373" t="s">
        <v>505</v>
      </c>
      <c r="D52" s="373" t="s">
        <v>425</v>
      </c>
      <c r="E52" s="354">
        <v>1445</v>
      </c>
    </row>
    <row r="53" spans="1:5" ht="28.5" customHeight="1">
      <c r="A53" s="163" t="s">
        <v>377</v>
      </c>
      <c r="B53" s="373" t="s">
        <v>599</v>
      </c>
      <c r="C53" s="373" t="s">
        <v>769</v>
      </c>
      <c r="D53" s="373"/>
      <c r="E53" s="354">
        <v>120</v>
      </c>
    </row>
    <row r="54" spans="1:5" ht="36" customHeight="1">
      <c r="A54" s="163" t="s">
        <v>422</v>
      </c>
      <c r="B54" s="373" t="s">
        <v>599</v>
      </c>
      <c r="C54" s="373" t="s">
        <v>769</v>
      </c>
      <c r="D54" s="373" t="s">
        <v>421</v>
      </c>
      <c r="E54" s="354">
        <v>120</v>
      </c>
    </row>
    <row r="55" spans="1:5" ht="20.25" customHeight="1">
      <c r="A55" s="323" t="s">
        <v>99</v>
      </c>
      <c r="B55" s="372" t="s">
        <v>98</v>
      </c>
      <c r="C55" s="372"/>
      <c r="D55" s="373"/>
      <c r="E55" s="458">
        <f>SUM(E56)</f>
        <v>335</v>
      </c>
    </row>
    <row r="56" spans="1:5" ht="32.25" hidden="1" customHeight="1">
      <c r="A56" s="324" t="s">
        <v>864</v>
      </c>
      <c r="B56" s="373" t="s">
        <v>98</v>
      </c>
      <c r="C56" s="373" t="s">
        <v>506</v>
      </c>
      <c r="D56" s="373"/>
      <c r="E56" s="354">
        <f>SUM(E57,E59)</f>
        <v>335</v>
      </c>
    </row>
    <row r="57" spans="1:5" ht="33.75" hidden="1" customHeight="1">
      <c r="A57" s="324" t="s">
        <v>865</v>
      </c>
      <c r="B57" s="373" t="s">
        <v>98</v>
      </c>
      <c r="C57" s="373" t="s">
        <v>866</v>
      </c>
      <c r="D57" s="372"/>
      <c r="E57" s="354">
        <f>E58</f>
        <v>0</v>
      </c>
    </row>
    <row r="58" spans="1:5" ht="33.75" hidden="1" customHeight="1">
      <c r="A58" s="163" t="s">
        <v>422</v>
      </c>
      <c r="B58" s="373" t="s">
        <v>98</v>
      </c>
      <c r="C58" s="373" t="s">
        <v>767</v>
      </c>
      <c r="D58" s="373" t="s">
        <v>421</v>
      </c>
      <c r="E58" s="354">
        <v>0</v>
      </c>
    </row>
    <row r="59" spans="1:5" ht="33.75" customHeight="1">
      <c r="A59" s="163" t="s">
        <v>863</v>
      </c>
      <c r="B59" s="373" t="s">
        <v>98</v>
      </c>
      <c r="C59" s="373" t="s">
        <v>867</v>
      </c>
      <c r="D59" s="373"/>
      <c r="E59" s="354">
        <f>E60</f>
        <v>335</v>
      </c>
    </row>
    <row r="60" spans="1:5" ht="33.75" customHeight="1">
      <c r="A60" s="163" t="s">
        <v>422</v>
      </c>
      <c r="B60" s="373" t="s">
        <v>98</v>
      </c>
      <c r="C60" s="373" t="s">
        <v>767</v>
      </c>
      <c r="D60" s="373" t="s">
        <v>421</v>
      </c>
      <c r="E60" s="354">
        <v>335</v>
      </c>
    </row>
    <row r="61" spans="1:5" ht="28.5" customHeight="1">
      <c r="A61" s="264" t="s">
        <v>52</v>
      </c>
      <c r="B61" s="372" t="s">
        <v>600</v>
      </c>
      <c r="C61" s="372"/>
      <c r="D61" s="372"/>
      <c r="E61" s="458">
        <v>3000</v>
      </c>
    </row>
    <row r="62" spans="1:5" ht="33.75" customHeight="1">
      <c r="A62" s="163" t="s">
        <v>24</v>
      </c>
      <c r="B62" s="373" t="s">
        <v>600</v>
      </c>
      <c r="C62" s="373" t="s">
        <v>507</v>
      </c>
      <c r="D62" s="373"/>
      <c r="E62" s="354">
        <v>3000</v>
      </c>
    </row>
    <row r="63" spans="1:5" s="11" customFormat="1" ht="20.25" customHeight="1">
      <c r="A63" s="163" t="s">
        <v>52</v>
      </c>
      <c r="B63" s="373" t="s">
        <v>600</v>
      </c>
      <c r="C63" s="373" t="s">
        <v>508</v>
      </c>
      <c r="D63" s="373"/>
      <c r="E63" s="354">
        <f>E64</f>
        <v>3000</v>
      </c>
    </row>
    <row r="64" spans="1:5" s="9" customFormat="1" ht="20.25" customHeight="1">
      <c r="A64" s="163" t="s">
        <v>601</v>
      </c>
      <c r="B64" s="373" t="s">
        <v>600</v>
      </c>
      <c r="C64" s="373" t="s">
        <v>509</v>
      </c>
      <c r="D64" s="373"/>
      <c r="E64" s="354">
        <v>3000</v>
      </c>
    </row>
    <row r="65" spans="1:5" s="9" customFormat="1" ht="20.25" customHeight="1">
      <c r="A65" s="307" t="s">
        <v>205</v>
      </c>
      <c r="B65" s="373" t="s">
        <v>600</v>
      </c>
      <c r="C65" s="373" t="s">
        <v>509</v>
      </c>
      <c r="D65" s="373" t="s">
        <v>203</v>
      </c>
      <c r="E65" s="354">
        <v>3000</v>
      </c>
    </row>
    <row r="66" spans="1:5" ht="23.25" customHeight="1">
      <c r="A66" s="325" t="s">
        <v>465</v>
      </c>
      <c r="B66" s="372" t="s">
        <v>296</v>
      </c>
      <c r="C66" s="372"/>
      <c r="D66" s="372"/>
      <c r="E66" s="458">
        <f>SUM(E68)</f>
        <v>370</v>
      </c>
    </row>
    <row r="67" spans="1:5" ht="35.25" customHeight="1">
      <c r="A67" s="264" t="s">
        <v>538</v>
      </c>
      <c r="B67" s="373" t="s">
        <v>296</v>
      </c>
      <c r="C67" s="373" t="s">
        <v>510</v>
      </c>
      <c r="D67" s="373"/>
      <c r="E67" s="354">
        <f>E68</f>
        <v>370</v>
      </c>
    </row>
    <row r="68" spans="1:5" s="11" customFormat="1" ht="31.5" customHeight="1">
      <c r="A68" s="307" t="s">
        <v>430</v>
      </c>
      <c r="B68" s="373" t="s">
        <v>296</v>
      </c>
      <c r="C68" s="373" t="s">
        <v>511</v>
      </c>
      <c r="D68" s="373"/>
      <c r="E68" s="354">
        <f>E69</f>
        <v>370</v>
      </c>
    </row>
    <row r="69" spans="1:5" s="11" customFormat="1" ht="45" customHeight="1">
      <c r="A69" s="163" t="s">
        <v>549</v>
      </c>
      <c r="B69" s="373" t="s">
        <v>296</v>
      </c>
      <c r="C69" s="373" t="s">
        <v>512</v>
      </c>
      <c r="D69" s="373"/>
      <c r="E69" s="354">
        <f>E70+E71</f>
        <v>370</v>
      </c>
    </row>
    <row r="70" spans="1:5" s="11" customFormat="1" ht="35.25" customHeight="1">
      <c r="A70" s="163" t="s">
        <v>426</v>
      </c>
      <c r="B70" s="373" t="s">
        <v>296</v>
      </c>
      <c r="C70" s="373" t="s">
        <v>513</v>
      </c>
      <c r="D70" s="373" t="s">
        <v>425</v>
      </c>
      <c r="E70" s="354">
        <v>320</v>
      </c>
    </row>
    <row r="71" spans="1:5" s="11" customFormat="1" ht="35.25" customHeight="1">
      <c r="A71" s="163" t="s">
        <v>422</v>
      </c>
      <c r="B71" s="373" t="s">
        <v>296</v>
      </c>
      <c r="C71" s="373" t="s">
        <v>513</v>
      </c>
      <c r="D71" s="373" t="s">
        <v>421</v>
      </c>
      <c r="E71" s="354">
        <v>50</v>
      </c>
    </row>
    <row r="72" spans="1:5" ht="23.25" customHeight="1">
      <c r="A72" s="325" t="s">
        <v>604</v>
      </c>
      <c r="B72" s="372" t="s">
        <v>605</v>
      </c>
      <c r="C72" s="372"/>
      <c r="D72" s="372"/>
      <c r="E72" s="458">
        <f>SUM(E73)</f>
        <v>2749</v>
      </c>
    </row>
    <row r="73" spans="1:5" ht="34.5" customHeight="1">
      <c r="A73" s="307" t="s">
        <v>24</v>
      </c>
      <c r="B73" s="373" t="s">
        <v>606</v>
      </c>
      <c r="C73" s="373" t="s">
        <v>644</v>
      </c>
      <c r="D73" s="373"/>
      <c r="E73" s="354">
        <f>E74+E77</f>
        <v>2749</v>
      </c>
    </row>
    <row r="74" spans="1:5" s="11" customFormat="1" ht="21" customHeight="1">
      <c r="A74" s="307" t="s">
        <v>192</v>
      </c>
      <c r="B74" s="373" t="s">
        <v>606</v>
      </c>
      <c r="C74" s="373" t="s">
        <v>525</v>
      </c>
      <c r="D74" s="373"/>
      <c r="E74" s="354">
        <f>E75</f>
        <v>1549</v>
      </c>
    </row>
    <row r="75" spans="1:5" s="11" customFormat="1" ht="31.5" customHeight="1">
      <c r="A75" s="307" t="s">
        <v>436</v>
      </c>
      <c r="B75" s="373" t="s">
        <v>606</v>
      </c>
      <c r="C75" s="373" t="s">
        <v>645</v>
      </c>
      <c r="D75" s="373"/>
      <c r="E75" s="354">
        <f>E76</f>
        <v>1549</v>
      </c>
    </row>
    <row r="76" spans="1:5" s="11" customFormat="1" ht="24.75" customHeight="1">
      <c r="A76" s="307" t="s">
        <v>208</v>
      </c>
      <c r="B76" s="373" t="s">
        <v>606</v>
      </c>
      <c r="C76" s="373" t="s">
        <v>645</v>
      </c>
      <c r="D76" s="373" t="s">
        <v>209</v>
      </c>
      <c r="E76" s="354">
        <v>1549</v>
      </c>
    </row>
    <row r="77" spans="1:5" ht="34.5" customHeight="1">
      <c r="A77" s="307" t="s">
        <v>193</v>
      </c>
      <c r="B77" s="373" t="s">
        <v>606</v>
      </c>
      <c r="C77" s="373" t="s">
        <v>646</v>
      </c>
      <c r="D77" s="373"/>
      <c r="E77" s="354">
        <f>E78</f>
        <v>1200</v>
      </c>
    </row>
    <row r="78" spans="1:5" ht="36.75" customHeight="1">
      <c r="A78" s="307" t="s">
        <v>436</v>
      </c>
      <c r="B78" s="373" t="s">
        <v>606</v>
      </c>
      <c r="C78" s="373" t="s">
        <v>647</v>
      </c>
      <c r="D78" s="373"/>
      <c r="E78" s="354">
        <f>E79</f>
        <v>1200</v>
      </c>
    </row>
    <row r="79" spans="1:5" ht="21" customHeight="1">
      <c r="A79" s="307" t="s">
        <v>208</v>
      </c>
      <c r="B79" s="373" t="s">
        <v>606</v>
      </c>
      <c r="C79" s="373" t="s">
        <v>647</v>
      </c>
      <c r="D79" s="373" t="s">
        <v>209</v>
      </c>
      <c r="E79" s="354">
        <v>1200</v>
      </c>
    </row>
    <row r="80" spans="1:5" ht="31.5" customHeight="1">
      <c r="A80" s="325" t="s">
        <v>343</v>
      </c>
      <c r="B80" s="372" t="s">
        <v>344</v>
      </c>
      <c r="C80" s="372"/>
      <c r="D80" s="372"/>
      <c r="E80" s="458">
        <f>E81+E88</f>
        <v>6721</v>
      </c>
    </row>
    <row r="81" spans="1:5" ht="39.75" customHeight="1">
      <c r="A81" s="325" t="s">
        <v>318</v>
      </c>
      <c r="B81" s="372" t="s">
        <v>423</v>
      </c>
      <c r="C81" s="372"/>
      <c r="D81" s="372"/>
      <c r="E81" s="458">
        <f>E82</f>
        <v>5996</v>
      </c>
    </row>
    <row r="82" spans="1:5" ht="44.25" customHeight="1">
      <c r="A82" s="325" t="s">
        <v>1241</v>
      </c>
      <c r="B82" s="372" t="s">
        <v>423</v>
      </c>
      <c r="C82" s="372" t="s">
        <v>530</v>
      </c>
      <c r="D82" s="373"/>
      <c r="E82" s="354">
        <f>SUM(E84)</f>
        <v>5996</v>
      </c>
    </row>
    <row r="83" spans="1:5" s="62" customFormat="1" ht="35.25" customHeight="1">
      <c r="A83" s="327" t="s">
        <v>684</v>
      </c>
      <c r="B83" s="373" t="s">
        <v>423</v>
      </c>
      <c r="C83" s="373" t="s">
        <v>691</v>
      </c>
      <c r="D83" s="373"/>
      <c r="E83" s="354">
        <f>E84</f>
        <v>5996</v>
      </c>
    </row>
    <row r="84" spans="1:5" s="9" customFormat="1" ht="32.25" customHeight="1">
      <c r="A84" s="329" t="s">
        <v>382</v>
      </c>
      <c r="B84" s="373" t="s">
        <v>423</v>
      </c>
      <c r="C84" s="373" t="s">
        <v>692</v>
      </c>
      <c r="D84" s="373"/>
      <c r="E84" s="354">
        <f>SUM(E85:E87)</f>
        <v>5996</v>
      </c>
    </row>
    <row r="85" spans="1:5" s="9" customFormat="1" ht="24.75" customHeight="1">
      <c r="A85" s="163" t="s">
        <v>314</v>
      </c>
      <c r="B85" s="373" t="s">
        <v>423</v>
      </c>
      <c r="C85" s="373" t="s">
        <v>692</v>
      </c>
      <c r="D85" s="373" t="s">
        <v>311</v>
      </c>
      <c r="E85" s="354">
        <v>4588</v>
      </c>
    </row>
    <row r="86" spans="1:5" ht="39.75" customHeight="1">
      <c r="A86" s="163" t="s">
        <v>422</v>
      </c>
      <c r="B86" s="376" t="s">
        <v>423</v>
      </c>
      <c r="C86" s="373" t="s">
        <v>692</v>
      </c>
      <c r="D86" s="376" t="s">
        <v>421</v>
      </c>
      <c r="E86" s="463">
        <v>1388</v>
      </c>
    </row>
    <row r="87" spans="1:5" ht="39.75" customHeight="1">
      <c r="A87" s="163" t="s">
        <v>53</v>
      </c>
      <c r="B87" s="376" t="s">
        <v>423</v>
      </c>
      <c r="C87" s="373" t="s">
        <v>692</v>
      </c>
      <c r="D87" s="376" t="s">
        <v>438</v>
      </c>
      <c r="E87" s="463">
        <v>20</v>
      </c>
    </row>
    <row r="88" spans="1:5" ht="38.25" customHeight="1">
      <c r="A88" s="264" t="s">
        <v>897</v>
      </c>
      <c r="B88" s="378" t="s">
        <v>147</v>
      </c>
      <c r="C88" s="372" t="s">
        <v>898</v>
      </c>
      <c r="D88" s="376"/>
      <c r="E88" s="464">
        <f>SUM(E89,E93,E97,E101)</f>
        <v>725</v>
      </c>
    </row>
    <row r="89" spans="1:5" s="9" customFormat="1" ht="45" customHeight="1">
      <c r="A89" s="326" t="s">
        <v>1269</v>
      </c>
      <c r="B89" s="372" t="s">
        <v>147</v>
      </c>
      <c r="C89" s="372" t="s">
        <v>514</v>
      </c>
      <c r="D89" s="372"/>
      <c r="E89" s="458">
        <f>SUM(E91)</f>
        <v>450</v>
      </c>
    </row>
    <row r="90" spans="1:5" s="9" customFormat="1" ht="39" customHeight="1">
      <c r="A90" s="327" t="s">
        <v>680</v>
      </c>
      <c r="B90" s="373" t="s">
        <v>147</v>
      </c>
      <c r="C90" s="373" t="s">
        <v>693</v>
      </c>
      <c r="D90" s="372"/>
      <c r="E90" s="354">
        <f>SUM(E91)</f>
        <v>450</v>
      </c>
    </row>
    <row r="91" spans="1:5" s="10" customFormat="1" ht="46.5" customHeight="1">
      <c r="A91" s="327" t="s">
        <v>773</v>
      </c>
      <c r="B91" s="373" t="s">
        <v>147</v>
      </c>
      <c r="C91" s="373" t="s">
        <v>694</v>
      </c>
      <c r="D91" s="373"/>
      <c r="E91" s="354">
        <f>SUM(E92)</f>
        <v>450</v>
      </c>
    </row>
    <row r="92" spans="1:5" s="10" customFormat="1" ht="44.25" customHeight="1">
      <c r="A92" s="163" t="s">
        <v>422</v>
      </c>
      <c r="B92" s="373" t="s">
        <v>147</v>
      </c>
      <c r="C92" s="373" t="s">
        <v>694</v>
      </c>
      <c r="D92" s="373" t="s">
        <v>421</v>
      </c>
      <c r="E92" s="354">
        <v>450</v>
      </c>
    </row>
    <row r="93" spans="1:5" s="9" customFormat="1" ht="46.5" customHeight="1">
      <c r="A93" s="326" t="s">
        <v>1270</v>
      </c>
      <c r="B93" s="372" t="s">
        <v>147</v>
      </c>
      <c r="C93" s="372" t="s">
        <v>515</v>
      </c>
      <c r="D93" s="372"/>
      <c r="E93" s="458">
        <f>SUM(E95)</f>
        <v>55</v>
      </c>
    </row>
    <row r="94" spans="1:5" s="9" customFormat="1" ht="36" customHeight="1">
      <c r="A94" s="327" t="s">
        <v>679</v>
      </c>
      <c r="B94" s="373" t="s">
        <v>147</v>
      </c>
      <c r="C94" s="373" t="s">
        <v>695</v>
      </c>
      <c r="D94" s="372"/>
      <c r="E94" s="354">
        <f>SUM(E95)</f>
        <v>55</v>
      </c>
    </row>
    <row r="95" spans="1:5" s="9" customFormat="1" ht="46.5" customHeight="1">
      <c r="A95" s="327" t="s">
        <v>774</v>
      </c>
      <c r="B95" s="373" t="s">
        <v>147</v>
      </c>
      <c r="C95" s="373" t="s">
        <v>696</v>
      </c>
      <c r="D95" s="373"/>
      <c r="E95" s="354">
        <f>SUM(E96)</f>
        <v>55</v>
      </c>
    </row>
    <row r="96" spans="1:5" s="9" customFormat="1" ht="46.5" customHeight="1">
      <c r="A96" s="163" t="s">
        <v>422</v>
      </c>
      <c r="B96" s="373" t="s">
        <v>147</v>
      </c>
      <c r="C96" s="373" t="s">
        <v>696</v>
      </c>
      <c r="D96" s="373" t="s">
        <v>421</v>
      </c>
      <c r="E96" s="354">
        <v>55</v>
      </c>
    </row>
    <row r="97" spans="1:6" s="9" customFormat="1" ht="58.5" customHeight="1">
      <c r="A97" s="326" t="s">
        <v>775</v>
      </c>
      <c r="B97" s="372" t="s">
        <v>147</v>
      </c>
      <c r="C97" s="372" t="s">
        <v>516</v>
      </c>
      <c r="D97" s="372"/>
      <c r="E97" s="458">
        <f>SUM(E99)</f>
        <v>120</v>
      </c>
    </row>
    <row r="98" spans="1:6" s="9" customFormat="1" ht="43.5" customHeight="1">
      <c r="A98" s="327" t="s">
        <v>681</v>
      </c>
      <c r="B98" s="373" t="s">
        <v>147</v>
      </c>
      <c r="C98" s="373" t="s">
        <v>753</v>
      </c>
      <c r="D98" s="372"/>
      <c r="E98" s="354">
        <f>SUM(E99)</f>
        <v>120</v>
      </c>
    </row>
    <row r="99" spans="1:6" s="10" customFormat="1" ht="57.75" customHeight="1">
      <c r="A99" s="327" t="s">
        <v>877</v>
      </c>
      <c r="B99" s="373" t="s">
        <v>147</v>
      </c>
      <c r="C99" s="373" t="s">
        <v>748</v>
      </c>
      <c r="D99" s="373"/>
      <c r="E99" s="354">
        <f>SUM(E100)</f>
        <v>120</v>
      </c>
    </row>
    <row r="100" spans="1:6" s="10" customFormat="1" ht="51.75" customHeight="1">
      <c r="A100" s="163" t="s">
        <v>422</v>
      </c>
      <c r="B100" s="373" t="s">
        <v>147</v>
      </c>
      <c r="C100" s="373" t="s">
        <v>748</v>
      </c>
      <c r="D100" s="373" t="s">
        <v>421</v>
      </c>
      <c r="E100" s="354">
        <v>120</v>
      </c>
    </row>
    <row r="101" spans="1:6" s="9" customFormat="1" ht="42.75" customHeight="1">
      <c r="A101" s="326" t="s">
        <v>1271</v>
      </c>
      <c r="B101" s="372" t="s">
        <v>147</v>
      </c>
      <c r="C101" s="372" t="s">
        <v>517</v>
      </c>
      <c r="D101" s="372"/>
      <c r="E101" s="458">
        <f>SUM(E103)</f>
        <v>100</v>
      </c>
    </row>
    <row r="102" spans="1:6" s="9" customFormat="1" ht="47.25" customHeight="1">
      <c r="A102" s="327" t="s">
        <v>682</v>
      </c>
      <c r="B102" s="373" t="s">
        <v>147</v>
      </c>
      <c r="C102" s="373" t="s">
        <v>697</v>
      </c>
      <c r="D102" s="372"/>
      <c r="E102" s="354">
        <f>SUM(E103)</f>
        <v>100</v>
      </c>
    </row>
    <row r="103" spans="1:6" s="10" customFormat="1" ht="51.75" customHeight="1">
      <c r="A103" s="327" t="s">
        <v>776</v>
      </c>
      <c r="B103" s="373" t="s">
        <v>147</v>
      </c>
      <c r="C103" s="373" t="s">
        <v>698</v>
      </c>
      <c r="D103" s="373"/>
      <c r="E103" s="354">
        <f>SUM(E104)</f>
        <v>100</v>
      </c>
    </row>
    <row r="104" spans="1:6" s="10" customFormat="1" ht="30" customHeight="1">
      <c r="A104" s="163" t="s">
        <v>422</v>
      </c>
      <c r="B104" s="373" t="s">
        <v>147</v>
      </c>
      <c r="C104" s="373" t="s">
        <v>698</v>
      </c>
      <c r="D104" s="373" t="s">
        <v>421</v>
      </c>
      <c r="E104" s="354">
        <v>100</v>
      </c>
    </row>
    <row r="105" spans="1:6" s="9" customFormat="1" ht="32.25" customHeight="1">
      <c r="A105" s="264" t="s">
        <v>345</v>
      </c>
      <c r="B105" s="378" t="s">
        <v>346</v>
      </c>
      <c r="C105" s="378"/>
      <c r="D105" s="378"/>
      <c r="E105" s="464">
        <f>SUM(E108,E116,E127)+E106</f>
        <v>76740.800000000003</v>
      </c>
      <c r="F105" s="268"/>
    </row>
    <row r="106" spans="1:6" s="9" customFormat="1" ht="32.25" hidden="1" customHeight="1">
      <c r="A106" s="326" t="s">
        <v>1201</v>
      </c>
      <c r="B106" s="380" t="s">
        <v>1183</v>
      </c>
      <c r="C106" s="380"/>
      <c r="D106" s="378"/>
      <c r="E106" s="464">
        <f>E107</f>
        <v>0</v>
      </c>
      <c r="F106" s="269"/>
    </row>
    <row r="107" spans="1:6" s="9" customFormat="1" ht="32.25" hidden="1" customHeight="1">
      <c r="A107" s="163" t="s">
        <v>422</v>
      </c>
      <c r="B107" s="381" t="s">
        <v>1183</v>
      </c>
      <c r="C107" s="381" t="s">
        <v>1200</v>
      </c>
      <c r="D107" s="376" t="s">
        <v>421</v>
      </c>
      <c r="E107" s="463">
        <v>0</v>
      </c>
      <c r="F107" s="269"/>
    </row>
    <row r="108" spans="1:6" s="9" customFormat="1" ht="27" customHeight="1">
      <c r="A108" s="264" t="s">
        <v>542</v>
      </c>
      <c r="B108" s="372" t="s">
        <v>628</v>
      </c>
      <c r="C108" s="372"/>
      <c r="D108" s="378"/>
      <c r="E108" s="464">
        <f>SUM(E109)</f>
        <v>5605</v>
      </c>
      <c r="F108" s="268"/>
    </row>
    <row r="109" spans="1:6" s="9" customFormat="1" ht="27.75" customHeight="1">
      <c r="A109" s="264" t="s">
        <v>539</v>
      </c>
      <c r="B109" s="372" t="s">
        <v>628</v>
      </c>
      <c r="C109" s="372" t="s">
        <v>497</v>
      </c>
      <c r="D109" s="372"/>
      <c r="E109" s="458">
        <f>SUM(E110)</f>
        <v>5605</v>
      </c>
    </row>
    <row r="110" spans="1:6" s="9" customFormat="1" ht="48.75" customHeight="1">
      <c r="A110" s="163" t="s">
        <v>309</v>
      </c>
      <c r="B110" s="373" t="s">
        <v>628</v>
      </c>
      <c r="C110" s="373" t="s">
        <v>526</v>
      </c>
      <c r="D110" s="373"/>
      <c r="E110" s="354">
        <f>SUM(E111,E113)</f>
        <v>5605</v>
      </c>
    </row>
    <row r="111" spans="1:6" ht="42" customHeight="1">
      <c r="A111" s="163" t="s">
        <v>424</v>
      </c>
      <c r="B111" s="373" t="s">
        <v>628</v>
      </c>
      <c r="C111" s="373" t="s">
        <v>527</v>
      </c>
      <c r="D111" s="373"/>
      <c r="E111" s="354">
        <f>SUM(E112)</f>
        <v>4825</v>
      </c>
    </row>
    <row r="112" spans="1:6" ht="47.25" customHeight="1">
      <c r="A112" s="163" t="s">
        <v>426</v>
      </c>
      <c r="B112" s="373" t="s">
        <v>628</v>
      </c>
      <c r="C112" s="373" t="s">
        <v>527</v>
      </c>
      <c r="D112" s="373" t="s">
        <v>425</v>
      </c>
      <c r="E112" s="354">
        <v>4825</v>
      </c>
    </row>
    <row r="113" spans="1:5" ht="30" customHeight="1">
      <c r="A113" s="163" t="s">
        <v>427</v>
      </c>
      <c r="B113" s="373" t="s">
        <v>628</v>
      </c>
      <c r="C113" s="373" t="s">
        <v>528</v>
      </c>
      <c r="D113" s="373"/>
      <c r="E113" s="354">
        <f>SUM(E114:E115)</f>
        <v>780</v>
      </c>
    </row>
    <row r="114" spans="1:5" ht="31.5" customHeight="1">
      <c r="A114" s="163" t="s">
        <v>422</v>
      </c>
      <c r="B114" s="373" t="s">
        <v>628</v>
      </c>
      <c r="C114" s="373" t="s">
        <v>528</v>
      </c>
      <c r="D114" s="373" t="s">
        <v>421</v>
      </c>
      <c r="E114" s="354">
        <v>740</v>
      </c>
    </row>
    <row r="115" spans="1:5" ht="27" customHeight="1">
      <c r="A115" s="163" t="s">
        <v>53</v>
      </c>
      <c r="B115" s="373" t="s">
        <v>628</v>
      </c>
      <c r="C115" s="373" t="s">
        <v>528</v>
      </c>
      <c r="D115" s="373" t="s">
        <v>438</v>
      </c>
      <c r="E115" s="354">
        <v>40</v>
      </c>
    </row>
    <row r="116" spans="1:5" ht="33" customHeight="1">
      <c r="A116" s="264" t="s">
        <v>270</v>
      </c>
      <c r="B116" s="372" t="s">
        <v>271</v>
      </c>
      <c r="C116" s="372"/>
      <c r="D116" s="372"/>
      <c r="E116" s="458">
        <f>SUM(E117)+E124</f>
        <v>65025.8</v>
      </c>
    </row>
    <row r="117" spans="1:5" ht="33" customHeight="1">
      <c r="A117" s="264" t="s">
        <v>1242</v>
      </c>
      <c r="B117" s="372" t="s">
        <v>271</v>
      </c>
      <c r="C117" s="372" t="s">
        <v>531</v>
      </c>
      <c r="D117" s="372"/>
      <c r="E117" s="458">
        <f>E118</f>
        <v>65025.8</v>
      </c>
    </row>
    <row r="118" spans="1:5" ht="39" customHeight="1">
      <c r="A118" s="327" t="s">
        <v>875</v>
      </c>
      <c r="B118" s="373" t="s">
        <v>271</v>
      </c>
      <c r="C118" s="373" t="s">
        <v>701</v>
      </c>
      <c r="D118" s="372"/>
      <c r="E118" s="354">
        <f>E119+E123</f>
        <v>65025.8</v>
      </c>
    </row>
    <row r="119" spans="1:5" ht="51" customHeight="1">
      <c r="A119" s="330" t="s">
        <v>700</v>
      </c>
      <c r="B119" s="373" t="s">
        <v>271</v>
      </c>
      <c r="C119" s="373" t="s">
        <v>702</v>
      </c>
      <c r="D119" s="373"/>
      <c r="E119" s="354">
        <f>E120+E122</f>
        <v>19598</v>
      </c>
    </row>
    <row r="120" spans="1:5" ht="37.5" customHeight="1">
      <c r="A120" s="163" t="s">
        <v>422</v>
      </c>
      <c r="B120" s="373" t="s">
        <v>271</v>
      </c>
      <c r="C120" s="373" t="s">
        <v>702</v>
      </c>
      <c r="D120" s="373" t="s">
        <v>421</v>
      </c>
      <c r="E120" s="354">
        <v>17098</v>
      </c>
    </row>
    <row r="121" spans="1:5" ht="30.75" customHeight="1">
      <c r="A121" s="163" t="s">
        <v>23</v>
      </c>
      <c r="B121" s="373" t="s">
        <v>271</v>
      </c>
      <c r="C121" s="373" t="s">
        <v>751</v>
      </c>
      <c r="D121" s="373"/>
      <c r="E121" s="354">
        <f>E122</f>
        <v>2500</v>
      </c>
    </row>
    <row r="122" spans="1:5" ht="32.25" customHeight="1">
      <c r="A122" s="163" t="s">
        <v>422</v>
      </c>
      <c r="B122" s="373" t="s">
        <v>271</v>
      </c>
      <c r="C122" s="373" t="s">
        <v>751</v>
      </c>
      <c r="D122" s="373" t="s">
        <v>421</v>
      </c>
      <c r="E122" s="354">
        <v>2500</v>
      </c>
    </row>
    <row r="123" spans="1:5" ht="32.25" customHeight="1">
      <c r="A123" s="163" t="s">
        <v>1011</v>
      </c>
      <c r="B123" s="375" t="s">
        <v>271</v>
      </c>
      <c r="C123" s="373" t="s">
        <v>1012</v>
      </c>
      <c r="D123" s="373" t="s">
        <v>421</v>
      </c>
      <c r="E123" s="354">
        <v>45427.8</v>
      </c>
    </row>
    <row r="124" spans="1:5" ht="52.5" hidden="1" customHeight="1">
      <c r="A124" s="264" t="s">
        <v>1170</v>
      </c>
      <c r="B124" s="382" t="s">
        <v>271</v>
      </c>
      <c r="C124" s="372" t="s">
        <v>1172</v>
      </c>
      <c r="D124" s="372"/>
      <c r="E124" s="458">
        <f>E125</f>
        <v>0</v>
      </c>
    </row>
    <row r="125" spans="1:5" ht="30" hidden="1" customHeight="1">
      <c r="A125" s="163" t="s">
        <v>1171</v>
      </c>
      <c r="B125" s="375" t="s">
        <v>271</v>
      </c>
      <c r="C125" s="373" t="s">
        <v>1173</v>
      </c>
      <c r="D125" s="373"/>
      <c r="E125" s="354">
        <f>E126</f>
        <v>0</v>
      </c>
    </row>
    <row r="126" spans="1:5" ht="34.5" hidden="1" customHeight="1">
      <c r="A126" s="163" t="s">
        <v>422</v>
      </c>
      <c r="B126" s="375" t="s">
        <v>271</v>
      </c>
      <c r="C126" s="373" t="s">
        <v>1173</v>
      </c>
      <c r="D126" s="373" t="s">
        <v>421</v>
      </c>
      <c r="E126" s="354">
        <v>0</v>
      </c>
    </row>
    <row r="127" spans="1:5" ht="32.25" customHeight="1">
      <c r="A127" s="328" t="s">
        <v>140</v>
      </c>
      <c r="B127" s="372" t="s">
        <v>602</v>
      </c>
      <c r="C127" s="372"/>
      <c r="D127" s="372"/>
      <c r="E127" s="458">
        <f>SUM(E128,E132,E136,E140)</f>
        <v>6110</v>
      </c>
    </row>
    <row r="128" spans="1:5" ht="39.75" customHeight="1">
      <c r="A128" s="328" t="s">
        <v>1256</v>
      </c>
      <c r="B128" s="372" t="s">
        <v>602</v>
      </c>
      <c r="C128" s="372" t="s">
        <v>529</v>
      </c>
      <c r="D128" s="372"/>
      <c r="E128" s="458">
        <f>SUM(E130)</f>
        <v>5500</v>
      </c>
    </row>
    <row r="129" spans="1:5" s="10" customFormat="1" ht="42.75" customHeight="1">
      <c r="A129" s="163" t="s">
        <v>686</v>
      </c>
      <c r="B129" s="373" t="s">
        <v>602</v>
      </c>
      <c r="C129" s="373" t="s">
        <v>703</v>
      </c>
      <c r="D129" s="372"/>
      <c r="E129" s="354">
        <f>SUM(E130)</f>
        <v>5500</v>
      </c>
    </row>
    <row r="130" spans="1:5" s="10" customFormat="1" ht="27" customHeight="1">
      <c r="A130" s="267" t="s">
        <v>461</v>
      </c>
      <c r="B130" s="373" t="s">
        <v>602</v>
      </c>
      <c r="C130" s="373" t="s">
        <v>704</v>
      </c>
      <c r="D130" s="373"/>
      <c r="E130" s="354">
        <f>SUM(E131)</f>
        <v>5500</v>
      </c>
    </row>
    <row r="131" spans="1:5" s="10" customFormat="1" ht="45.75" customHeight="1">
      <c r="A131" s="267" t="s">
        <v>422</v>
      </c>
      <c r="B131" s="373" t="s">
        <v>602</v>
      </c>
      <c r="C131" s="373" t="s">
        <v>704</v>
      </c>
      <c r="D131" s="373" t="s">
        <v>421</v>
      </c>
      <c r="E131" s="354">
        <v>5500</v>
      </c>
    </row>
    <row r="132" spans="1:5" s="10" customFormat="1" ht="41.25" customHeight="1">
      <c r="A132" s="328" t="s">
        <v>878</v>
      </c>
      <c r="B132" s="372" t="s">
        <v>602</v>
      </c>
      <c r="C132" s="372" t="s">
        <v>518</v>
      </c>
      <c r="D132" s="372"/>
      <c r="E132" s="458">
        <f>SUM(E133)</f>
        <v>100</v>
      </c>
    </row>
    <row r="133" spans="1:5" s="10" customFormat="1" ht="25.5" customHeight="1">
      <c r="A133" s="163" t="s">
        <v>705</v>
      </c>
      <c r="B133" s="373" t="s">
        <v>602</v>
      </c>
      <c r="C133" s="373" t="s">
        <v>706</v>
      </c>
      <c r="D133" s="372"/>
      <c r="E133" s="354">
        <f>SUM(E134)</f>
        <v>100</v>
      </c>
    </row>
    <row r="134" spans="1:5" s="10" customFormat="1" ht="30.75" customHeight="1">
      <c r="A134" s="267" t="s">
        <v>12</v>
      </c>
      <c r="B134" s="373" t="s">
        <v>602</v>
      </c>
      <c r="C134" s="373" t="s">
        <v>707</v>
      </c>
      <c r="D134" s="373"/>
      <c r="E134" s="354">
        <f>SUM(E135)</f>
        <v>100</v>
      </c>
    </row>
    <row r="135" spans="1:5" s="10" customFormat="1" ht="40.5" customHeight="1">
      <c r="A135" s="329" t="s">
        <v>197</v>
      </c>
      <c r="B135" s="373" t="s">
        <v>602</v>
      </c>
      <c r="C135" s="373" t="s">
        <v>707</v>
      </c>
      <c r="D135" s="373" t="s">
        <v>834</v>
      </c>
      <c r="E135" s="354">
        <v>100</v>
      </c>
    </row>
    <row r="136" spans="1:5" s="10" customFormat="1" ht="45.75" customHeight="1">
      <c r="A136" s="313" t="s">
        <v>1262</v>
      </c>
      <c r="B136" s="372" t="s">
        <v>602</v>
      </c>
      <c r="C136" s="372" t="s">
        <v>519</v>
      </c>
      <c r="D136" s="383"/>
      <c r="E136" s="471">
        <f>SUM(E138)</f>
        <v>500</v>
      </c>
    </row>
    <row r="137" spans="1:5" s="10" customFormat="1" ht="42" customHeight="1">
      <c r="A137" s="163" t="s">
        <v>685</v>
      </c>
      <c r="B137" s="373" t="s">
        <v>602</v>
      </c>
      <c r="C137" s="373" t="s">
        <v>708</v>
      </c>
      <c r="D137" s="383"/>
      <c r="E137" s="472">
        <f>SUM(E138)</f>
        <v>500</v>
      </c>
    </row>
    <row r="138" spans="1:5" s="90" customFormat="1" ht="43.5" customHeight="1">
      <c r="A138" s="310" t="s">
        <v>872</v>
      </c>
      <c r="B138" s="373" t="s">
        <v>602</v>
      </c>
      <c r="C138" s="373" t="s">
        <v>709</v>
      </c>
      <c r="D138" s="385"/>
      <c r="E138" s="472">
        <f>SUM(E139)</f>
        <v>500</v>
      </c>
    </row>
    <row r="139" spans="1:5" s="90" customFormat="1" ht="38.25" customHeight="1">
      <c r="A139" s="329" t="s">
        <v>197</v>
      </c>
      <c r="B139" s="373" t="s">
        <v>602</v>
      </c>
      <c r="C139" s="373" t="s">
        <v>709</v>
      </c>
      <c r="D139" s="373" t="s">
        <v>834</v>
      </c>
      <c r="E139" s="354">
        <v>500</v>
      </c>
    </row>
    <row r="140" spans="1:5" s="66" customFormat="1" ht="42.75" customHeight="1">
      <c r="A140" s="153" t="s">
        <v>1264</v>
      </c>
      <c r="B140" s="375" t="s">
        <v>602</v>
      </c>
      <c r="C140" s="373" t="s">
        <v>868</v>
      </c>
      <c r="D140" s="373"/>
      <c r="E140" s="458">
        <f>SUM(E141)</f>
        <v>10</v>
      </c>
    </row>
    <row r="141" spans="1:5" s="10" customFormat="1" ht="33" customHeight="1">
      <c r="A141" s="329" t="s">
        <v>873</v>
      </c>
      <c r="B141" s="375" t="s">
        <v>602</v>
      </c>
      <c r="C141" s="373" t="s">
        <v>868</v>
      </c>
      <c r="D141" s="373"/>
      <c r="E141" s="354">
        <f>SUM(E142)</f>
        <v>10</v>
      </c>
    </row>
    <row r="142" spans="1:5" s="10" customFormat="1" ht="40.5" customHeight="1">
      <c r="A142" s="267" t="s">
        <v>422</v>
      </c>
      <c r="B142" s="375" t="s">
        <v>602</v>
      </c>
      <c r="C142" s="373" t="s">
        <v>868</v>
      </c>
      <c r="D142" s="373" t="s">
        <v>421</v>
      </c>
      <c r="E142" s="354">
        <v>10</v>
      </c>
    </row>
    <row r="143" spans="1:5" s="10" customFormat="1" ht="29.25" customHeight="1">
      <c r="A143" s="264" t="s">
        <v>629</v>
      </c>
      <c r="B143" s="372" t="s">
        <v>630</v>
      </c>
      <c r="C143" s="372"/>
      <c r="D143" s="372"/>
      <c r="E143" s="458">
        <f>E144+E155+E166</f>
        <v>41963.1</v>
      </c>
    </row>
    <row r="144" spans="1:5" s="10" customFormat="1" ht="27.75" customHeight="1">
      <c r="A144" s="264" t="s">
        <v>180</v>
      </c>
      <c r="B144" s="372" t="s">
        <v>179</v>
      </c>
      <c r="C144" s="372"/>
      <c r="D144" s="372"/>
      <c r="E144" s="458">
        <f>E145+E148+E152</f>
        <v>7530</v>
      </c>
    </row>
    <row r="145" spans="1:5" ht="48.75" hidden="1" customHeight="1">
      <c r="A145" s="264" t="s">
        <v>851</v>
      </c>
      <c r="B145" s="372" t="s">
        <v>179</v>
      </c>
      <c r="C145" s="372" t="s">
        <v>533</v>
      </c>
      <c r="D145" s="373"/>
      <c r="E145" s="458">
        <f>E146</f>
        <v>0</v>
      </c>
    </row>
    <row r="146" spans="1:5" ht="42.75" hidden="1" customHeight="1">
      <c r="A146" s="340" t="s">
        <v>913</v>
      </c>
      <c r="B146" s="373" t="s">
        <v>179</v>
      </c>
      <c r="C146" s="386" t="s">
        <v>914</v>
      </c>
      <c r="D146" s="386"/>
      <c r="E146" s="473">
        <f>E147</f>
        <v>0</v>
      </c>
    </row>
    <row r="147" spans="1:5" ht="42.75" hidden="1" customHeight="1">
      <c r="A147" s="341" t="s">
        <v>422</v>
      </c>
      <c r="B147" s="373" t="s">
        <v>179</v>
      </c>
      <c r="C147" s="386" t="s">
        <v>914</v>
      </c>
      <c r="D147" s="386" t="s">
        <v>421</v>
      </c>
      <c r="E147" s="473">
        <v>0</v>
      </c>
    </row>
    <row r="148" spans="1:5" ht="49.5" hidden="1" customHeight="1">
      <c r="A148" s="264" t="s">
        <v>835</v>
      </c>
      <c r="B148" s="372" t="s">
        <v>179</v>
      </c>
      <c r="C148" s="372" t="s">
        <v>836</v>
      </c>
      <c r="D148" s="373"/>
      <c r="E148" s="458">
        <f>SUM(E149)</f>
        <v>0</v>
      </c>
    </row>
    <row r="149" spans="1:5" ht="39" hidden="1" customHeight="1">
      <c r="A149" s="163" t="s">
        <v>837</v>
      </c>
      <c r="B149" s="373" t="s">
        <v>179</v>
      </c>
      <c r="C149" s="373" t="s">
        <v>838</v>
      </c>
      <c r="D149" s="373"/>
      <c r="E149" s="354">
        <f>SUM(E150)</f>
        <v>0</v>
      </c>
    </row>
    <row r="150" spans="1:5" ht="24.75" hidden="1" customHeight="1">
      <c r="A150" s="329" t="s">
        <v>839</v>
      </c>
      <c r="B150" s="373" t="s">
        <v>179</v>
      </c>
      <c r="C150" s="373" t="s">
        <v>840</v>
      </c>
      <c r="D150" s="373"/>
      <c r="E150" s="354">
        <f>SUM(E151)</f>
        <v>0</v>
      </c>
    </row>
    <row r="151" spans="1:5" ht="42.75" hidden="1" customHeight="1">
      <c r="A151" s="163" t="s">
        <v>422</v>
      </c>
      <c r="B151" s="373" t="s">
        <v>179</v>
      </c>
      <c r="C151" s="373" t="s">
        <v>840</v>
      </c>
      <c r="D151" s="373" t="s">
        <v>883</v>
      </c>
      <c r="E151" s="354">
        <v>0</v>
      </c>
    </row>
    <row r="152" spans="1:5" ht="42.75" customHeight="1">
      <c r="A152" s="264" t="s">
        <v>1253</v>
      </c>
      <c r="B152" s="372" t="s">
        <v>179</v>
      </c>
      <c r="C152" s="372" t="s">
        <v>533</v>
      </c>
      <c r="D152" s="372"/>
      <c r="E152" s="458">
        <f>E153</f>
        <v>7530</v>
      </c>
    </row>
    <row r="153" spans="1:5" ht="22.5" customHeight="1">
      <c r="A153" s="267" t="s">
        <v>1254</v>
      </c>
      <c r="B153" s="373" t="s">
        <v>179</v>
      </c>
      <c r="C153" s="373" t="s">
        <v>857</v>
      </c>
      <c r="D153" s="373"/>
      <c r="E153" s="354">
        <f>E154</f>
        <v>7530</v>
      </c>
    </row>
    <row r="154" spans="1:5" ht="42.75" customHeight="1">
      <c r="A154" s="163" t="s">
        <v>422</v>
      </c>
      <c r="B154" s="373" t="s">
        <v>179</v>
      </c>
      <c r="C154" s="373" t="s">
        <v>857</v>
      </c>
      <c r="D154" s="373" t="s">
        <v>421</v>
      </c>
      <c r="E154" s="354">
        <v>7530</v>
      </c>
    </row>
    <row r="155" spans="1:5" ht="36.75" customHeight="1">
      <c r="A155" s="264" t="s">
        <v>564</v>
      </c>
      <c r="B155" s="372" t="s">
        <v>631</v>
      </c>
      <c r="C155" s="372"/>
      <c r="D155" s="372"/>
      <c r="E155" s="458">
        <f>SUM(E156)</f>
        <v>11815</v>
      </c>
    </row>
    <row r="156" spans="1:5" ht="45.75" customHeight="1">
      <c r="A156" s="264" t="s">
        <v>1253</v>
      </c>
      <c r="B156" s="372" t="s">
        <v>631</v>
      </c>
      <c r="C156" s="372" t="s">
        <v>533</v>
      </c>
      <c r="D156" s="372"/>
      <c r="E156" s="458">
        <f>E157</f>
        <v>11815</v>
      </c>
    </row>
    <row r="157" spans="1:5" ht="23.25" customHeight="1">
      <c r="A157" s="264" t="s">
        <v>564</v>
      </c>
      <c r="B157" s="372" t="s">
        <v>631</v>
      </c>
      <c r="C157" s="372"/>
      <c r="D157" s="372"/>
      <c r="E157" s="458">
        <f>E158</f>
        <v>11815</v>
      </c>
    </row>
    <row r="158" spans="1:5" ht="48" customHeight="1">
      <c r="A158" s="264" t="s">
        <v>1253</v>
      </c>
      <c r="B158" s="372" t="s">
        <v>631</v>
      </c>
      <c r="C158" s="373" t="s">
        <v>533</v>
      </c>
      <c r="D158" s="372"/>
      <c r="E158" s="458">
        <f>E159+E164+E162</f>
        <v>11815</v>
      </c>
    </row>
    <row r="159" spans="1:5" ht="33.75" customHeight="1">
      <c r="A159" s="163" t="s">
        <v>852</v>
      </c>
      <c r="B159" s="388" t="s">
        <v>251</v>
      </c>
      <c r="C159" s="386" t="s">
        <v>711</v>
      </c>
      <c r="D159" s="386"/>
      <c r="E159" s="473">
        <f>E160+E161</f>
        <v>11315</v>
      </c>
    </row>
    <row r="160" spans="1:5" ht="30" customHeight="1">
      <c r="A160" s="334" t="s">
        <v>853</v>
      </c>
      <c r="B160" s="388" t="s">
        <v>251</v>
      </c>
      <c r="C160" s="386" t="s">
        <v>711</v>
      </c>
      <c r="D160" s="386" t="s">
        <v>421</v>
      </c>
      <c r="E160" s="473">
        <v>10815</v>
      </c>
    </row>
    <row r="161" spans="1:5" ht="44.25" customHeight="1">
      <c r="A161" s="267" t="s">
        <v>422</v>
      </c>
      <c r="B161" s="388" t="s">
        <v>251</v>
      </c>
      <c r="C161" s="373" t="s">
        <v>711</v>
      </c>
      <c r="D161" s="386" t="s">
        <v>1006</v>
      </c>
      <c r="E161" s="473">
        <v>500</v>
      </c>
    </row>
    <row r="162" spans="1:5" ht="27.75" customHeight="1">
      <c r="A162" s="267" t="s">
        <v>461</v>
      </c>
      <c r="B162" s="388" t="s">
        <v>251</v>
      </c>
      <c r="C162" s="373" t="s">
        <v>857</v>
      </c>
      <c r="D162" s="373"/>
      <c r="E162" s="354">
        <f>E163</f>
        <v>500</v>
      </c>
    </row>
    <row r="163" spans="1:5" ht="36" customHeight="1">
      <c r="A163" s="267" t="s">
        <v>422</v>
      </c>
      <c r="B163" s="388" t="s">
        <v>251</v>
      </c>
      <c r="C163" s="373" t="s">
        <v>857</v>
      </c>
      <c r="D163" s="373" t="s">
        <v>421</v>
      </c>
      <c r="E163" s="354">
        <v>500</v>
      </c>
    </row>
    <row r="164" spans="1:5" ht="36" hidden="1" customHeight="1">
      <c r="A164" s="163" t="s">
        <v>854</v>
      </c>
      <c r="B164" s="388" t="s">
        <v>251</v>
      </c>
      <c r="C164" s="373" t="s">
        <v>921</v>
      </c>
      <c r="D164" s="373"/>
      <c r="E164" s="354">
        <f>SUM(E165)</f>
        <v>0</v>
      </c>
    </row>
    <row r="165" spans="1:5" ht="36" hidden="1" customHeight="1">
      <c r="A165" s="163" t="s">
        <v>422</v>
      </c>
      <c r="B165" s="388" t="s">
        <v>251</v>
      </c>
      <c r="C165" s="373" t="s">
        <v>856</v>
      </c>
      <c r="D165" s="373" t="s">
        <v>421</v>
      </c>
      <c r="E165" s="354">
        <v>0</v>
      </c>
    </row>
    <row r="166" spans="1:5" ht="36" customHeight="1">
      <c r="A166" s="264" t="s">
        <v>1017</v>
      </c>
      <c r="B166" s="372" t="s">
        <v>1016</v>
      </c>
      <c r="C166" s="373"/>
      <c r="D166" s="373"/>
      <c r="E166" s="458">
        <f>E167+E172+E174</f>
        <v>22618.1</v>
      </c>
    </row>
    <row r="167" spans="1:5" ht="47.25" customHeight="1">
      <c r="A167" s="264" t="s">
        <v>1272</v>
      </c>
      <c r="B167" s="372" t="s">
        <v>1016</v>
      </c>
      <c r="C167" s="372" t="s">
        <v>1015</v>
      </c>
      <c r="D167" s="373"/>
      <c r="E167" s="458">
        <f>E168</f>
        <v>14168.1</v>
      </c>
    </row>
    <row r="168" spans="1:5" ht="36" customHeight="1">
      <c r="A168" s="163" t="s">
        <v>1013</v>
      </c>
      <c r="B168" s="373" t="s">
        <v>1016</v>
      </c>
      <c r="C168" s="373" t="s">
        <v>1005</v>
      </c>
      <c r="D168" s="373"/>
      <c r="E168" s="354">
        <f>E169+E170</f>
        <v>14168.1</v>
      </c>
    </row>
    <row r="169" spans="1:5" ht="36" customHeight="1">
      <c r="A169" s="163" t="s">
        <v>1014</v>
      </c>
      <c r="B169" s="373" t="s">
        <v>1016</v>
      </c>
      <c r="C169" s="373" t="s">
        <v>1005</v>
      </c>
      <c r="D169" s="373" t="s">
        <v>421</v>
      </c>
      <c r="E169" s="354">
        <v>2210</v>
      </c>
    </row>
    <row r="170" spans="1:5" ht="24" customHeight="1">
      <c r="A170" s="163" t="s">
        <v>1196</v>
      </c>
      <c r="B170" s="373" t="s">
        <v>1016</v>
      </c>
      <c r="C170" s="373" t="s">
        <v>1005</v>
      </c>
      <c r="D170" s="373" t="s">
        <v>421</v>
      </c>
      <c r="E170" s="354">
        <v>11958.1</v>
      </c>
    </row>
    <row r="171" spans="1:5" ht="41.25" customHeight="1">
      <c r="A171" s="264" t="s">
        <v>1253</v>
      </c>
      <c r="B171" s="388" t="s">
        <v>1004</v>
      </c>
      <c r="C171" s="373" t="s">
        <v>1273</v>
      </c>
      <c r="D171" s="373"/>
      <c r="E171" s="354">
        <f>E172</f>
        <v>1000</v>
      </c>
    </row>
    <row r="172" spans="1:5" ht="36" customHeight="1">
      <c r="A172" s="267" t="s">
        <v>461</v>
      </c>
      <c r="B172" s="388" t="s">
        <v>1004</v>
      </c>
      <c r="C172" s="373" t="s">
        <v>857</v>
      </c>
      <c r="D172" s="373"/>
      <c r="E172" s="354">
        <f>E173</f>
        <v>1000</v>
      </c>
    </row>
    <row r="173" spans="1:5" ht="31.5" customHeight="1">
      <c r="A173" s="163" t="s">
        <v>422</v>
      </c>
      <c r="B173" s="388" t="s">
        <v>1004</v>
      </c>
      <c r="C173" s="373" t="s">
        <v>857</v>
      </c>
      <c r="D173" s="373" t="s">
        <v>421</v>
      </c>
      <c r="E173" s="354">
        <v>1000</v>
      </c>
    </row>
    <row r="174" spans="1:5" ht="30.75" customHeight="1">
      <c r="A174" s="264" t="s">
        <v>1170</v>
      </c>
      <c r="B174" s="369" t="s">
        <v>1004</v>
      </c>
      <c r="C174" s="372"/>
      <c r="D174" s="372"/>
      <c r="E174" s="458">
        <f>E175+E176</f>
        <v>7450</v>
      </c>
    </row>
    <row r="175" spans="1:5" ht="36" customHeight="1">
      <c r="A175" s="163" t="s">
        <v>1196</v>
      </c>
      <c r="B175" s="388" t="s">
        <v>1004</v>
      </c>
      <c r="C175" s="373" t="s">
        <v>1175</v>
      </c>
      <c r="D175" s="373" t="s">
        <v>421</v>
      </c>
      <c r="E175" s="354">
        <v>0</v>
      </c>
    </row>
    <row r="176" spans="1:5" ht="36" customHeight="1">
      <c r="A176" s="163" t="s">
        <v>1195</v>
      </c>
      <c r="B176" s="388" t="s">
        <v>1004</v>
      </c>
      <c r="C176" s="373" t="s">
        <v>1176</v>
      </c>
      <c r="D176" s="373" t="s">
        <v>421</v>
      </c>
      <c r="E176" s="354">
        <v>7450</v>
      </c>
    </row>
    <row r="177" spans="1:5" ht="25.5" customHeight="1">
      <c r="A177" s="325" t="s">
        <v>348</v>
      </c>
      <c r="B177" s="372" t="s">
        <v>347</v>
      </c>
      <c r="C177" s="372"/>
      <c r="D177" s="372"/>
      <c r="E177" s="458">
        <f>SUM(E178,E189,E213,E218,E201)</f>
        <v>491205</v>
      </c>
    </row>
    <row r="178" spans="1:5" ht="34.5" customHeight="1">
      <c r="A178" s="264" t="s">
        <v>566</v>
      </c>
      <c r="B178" s="372" t="s">
        <v>633</v>
      </c>
      <c r="C178" s="372"/>
      <c r="D178" s="372"/>
      <c r="E178" s="458">
        <f>SUM(E179)</f>
        <v>162721</v>
      </c>
    </row>
    <row r="179" spans="1:5" ht="41.25" customHeight="1">
      <c r="A179" s="313" t="s">
        <v>1249</v>
      </c>
      <c r="B179" s="372" t="s">
        <v>633</v>
      </c>
      <c r="C179" s="372" t="s">
        <v>534</v>
      </c>
      <c r="D179" s="373"/>
      <c r="E179" s="458">
        <f>SUM(E180)</f>
        <v>162721</v>
      </c>
    </row>
    <row r="180" spans="1:5" ht="24.75" customHeight="1">
      <c r="A180" s="153" t="s">
        <v>22</v>
      </c>
      <c r="B180" s="372" t="s">
        <v>633</v>
      </c>
      <c r="C180" s="372" t="s">
        <v>535</v>
      </c>
      <c r="D180" s="372"/>
      <c r="E180" s="458">
        <f>SUM(E181)</f>
        <v>162721</v>
      </c>
    </row>
    <row r="181" spans="1:5" s="45" customFormat="1" ht="38.25" customHeight="1">
      <c r="A181" s="329" t="s">
        <v>689</v>
      </c>
      <c r="B181" s="373" t="s">
        <v>633</v>
      </c>
      <c r="C181" s="373" t="s">
        <v>712</v>
      </c>
      <c r="D181" s="372"/>
      <c r="E181" s="354">
        <f>SUM(E182,E185,)</f>
        <v>162721</v>
      </c>
    </row>
    <row r="182" spans="1:5" s="63" customFormat="1" ht="65.25" customHeight="1">
      <c r="A182" s="329" t="s">
        <v>543</v>
      </c>
      <c r="B182" s="373" t="s">
        <v>633</v>
      </c>
      <c r="C182" s="373" t="s">
        <v>713</v>
      </c>
      <c r="D182" s="373"/>
      <c r="E182" s="354">
        <f>E183+E184</f>
        <v>90788</v>
      </c>
    </row>
    <row r="183" spans="1:5" s="63" customFormat="1" ht="29.25" customHeight="1">
      <c r="A183" s="267" t="s">
        <v>1007</v>
      </c>
      <c r="B183" s="375" t="s">
        <v>633</v>
      </c>
      <c r="C183" s="373" t="s">
        <v>713</v>
      </c>
      <c r="D183" s="373" t="s">
        <v>893</v>
      </c>
      <c r="E183" s="354">
        <v>90000</v>
      </c>
    </row>
    <row r="184" spans="1:5" s="63" customFormat="1" ht="29.25" customHeight="1">
      <c r="A184" s="267" t="s">
        <v>313</v>
      </c>
      <c r="B184" s="375" t="s">
        <v>633</v>
      </c>
      <c r="C184" s="372" t="s">
        <v>1019</v>
      </c>
      <c r="D184" s="373" t="s">
        <v>893</v>
      </c>
      <c r="E184" s="354">
        <v>788</v>
      </c>
    </row>
    <row r="185" spans="1:5" s="63" customFormat="1" ht="43.5" customHeight="1">
      <c r="A185" s="329" t="s">
        <v>639</v>
      </c>
      <c r="B185" s="373" t="s">
        <v>633</v>
      </c>
      <c r="C185" s="373" t="s">
        <v>714</v>
      </c>
      <c r="D185" s="373"/>
      <c r="E185" s="354">
        <f>E186+E187+E188</f>
        <v>71933</v>
      </c>
    </row>
    <row r="186" spans="1:5" s="64" customFormat="1" ht="26.25" customHeight="1">
      <c r="A186" s="329" t="s">
        <v>1007</v>
      </c>
      <c r="B186" s="388" t="s">
        <v>810</v>
      </c>
      <c r="C186" s="373" t="s">
        <v>714</v>
      </c>
      <c r="D186" s="373" t="s">
        <v>893</v>
      </c>
      <c r="E186" s="354">
        <v>26600</v>
      </c>
    </row>
    <row r="187" spans="1:5" s="64" customFormat="1" ht="26.25" customHeight="1">
      <c r="A187" s="329" t="s">
        <v>313</v>
      </c>
      <c r="B187" s="388" t="s">
        <v>810</v>
      </c>
      <c r="C187" s="373" t="s">
        <v>761</v>
      </c>
      <c r="D187" s="373" t="s">
        <v>893</v>
      </c>
      <c r="E187" s="354">
        <v>28894</v>
      </c>
    </row>
    <row r="188" spans="1:5" s="64" customFormat="1" ht="26.25" customHeight="1">
      <c r="A188" s="267" t="s">
        <v>1187</v>
      </c>
      <c r="B188" s="388" t="s">
        <v>810</v>
      </c>
      <c r="C188" s="373" t="s">
        <v>1186</v>
      </c>
      <c r="D188" s="373" t="s">
        <v>893</v>
      </c>
      <c r="E188" s="354">
        <v>16439</v>
      </c>
    </row>
    <row r="189" spans="1:5" s="64" customFormat="1" ht="36.75" customHeight="1">
      <c r="A189" s="322" t="s">
        <v>567</v>
      </c>
      <c r="B189" s="372" t="s">
        <v>634</v>
      </c>
      <c r="C189" s="372"/>
      <c r="D189" s="372"/>
      <c r="E189" s="458">
        <f>SUM(E190)+E200</f>
        <v>257846</v>
      </c>
    </row>
    <row r="190" spans="1:5" s="64" customFormat="1" ht="24" customHeight="1">
      <c r="A190" s="322" t="s">
        <v>431</v>
      </c>
      <c r="B190" s="372" t="s">
        <v>634</v>
      </c>
      <c r="C190" s="372" t="s">
        <v>650</v>
      </c>
      <c r="D190" s="372"/>
      <c r="E190" s="458">
        <f>SUM(E191)</f>
        <v>256846</v>
      </c>
    </row>
    <row r="191" spans="1:5" s="64" customFormat="1" ht="47.25" customHeight="1">
      <c r="A191" s="329" t="s">
        <v>690</v>
      </c>
      <c r="B191" s="373" t="s">
        <v>634</v>
      </c>
      <c r="C191" s="373" t="s">
        <v>715</v>
      </c>
      <c r="D191" s="372"/>
      <c r="E191" s="354">
        <f>SUM(E192,E195)</f>
        <v>256846</v>
      </c>
    </row>
    <row r="192" spans="1:5" s="11" customFormat="1" ht="78" customHeight="1">
      <c r="A192" s="329" t="s">
        <v>544</v>
      </c>
      <c r="B192" s="373" t="s">
        <v>634</v>
      </c>
      <c r="C192" s="373" t="s">
        <v>716</v>
      </c>
      <c r="D192" s="373"/>
      <c r="E192" s="354">
        <f>E193+E194</f>
        <v>165851</v>
      </c>
    </row>
    <row r="193" spans="1:5" s="11" customFormat="1" ht="35.25" customHeight="1">
      <c r="A193" s="267" t="s">
        <v>1007</v>
      </c>
      <c r="B193" s="375" t="s">
        <v>634</v>
      </c>
      <c r="C193" s="373" t="s">
        <v>716</v>
      </c>
      <c r="D193" s="373" t="s">
        <v>893</v>
      </c>
      <c r="E193" s="354">
        <v>165000</v>
      </c>
    </row>
    <row r="194" spans="1:5" s="11" customFormat="1" ht="35.25" customHeight="1">
      <c r="A194" s="267" t="s">
        <v>313</v>
      </c>
      <c r="B194" s="375" t="s">
        <v>634</v>
      </c>
      <c r="C194" s="372" t="s">
        <v>1018</v>
      </c>
      <c r="D194" s="373" t="s">
        <v>893</v>
      </c>
      <c r="E194" s="354">
        <v>851</v>
      </c>
    </row>
    <row r="195" spans="1:5" s="11" customFormat="1" ht="45" customHeight="1">
      <c r="A195" s="329" t="s">
        <v>545</v>
      </c>
      <c r="B195" s="373" t="s">
        <v>634</v>
      </c>
      <c r="C195" s="373" t="s">
        <v>717</v>
      </c>
      <c r="D195" s="373"/>
      <c r="E195" s="354">
        <f>E196+E197+E198</f>
        <v>90995</v>
      </c>
    </row>
    <row r="196" spans="1:5" s="11" customFormat="1" ht="23.25" customHeight="1">
      <c r="A196" s="267" t="s">
        <v>1007</v>
      </c>
      <c r="B196" s="375" t="s">
        <v>634</v>
      </c>
      <c r="C196" s="373" t="s">
        <v>717</v>
      </c>
      <c r="D196" s="373" t="s">
        <v>893</v>
      </c>
      <c r="E196" s="354">
        <v>43379</v>
      </c>
    </row>
    <row r="197" spans="1:5" s="11" customFormat="1" ht="23.25" customHeight="1">
      <c r="A197" s="267" t="s">
        <v>313</v>
      </c>
      <c r="B197" s="375" t="s">
        <v>634</v>
      </c>
      <c r="C197" s="373" t="s">
        <v>915</v>
      </c>
      <c r="D197" s="373" t="s">
        <v>893</v>
      </c>
      <c r="E197" s="354">
        <v>41293</v>
      </c>
    </row>
    <row r="198" spans="1:5" s="11" customFormat="1" ht="24.75" customHeight="1">
      <c r="A198" s="267" t="s">
        <v>1187</v>
      </c>
      <c r="B198" s="375" t="s">
        <v>634</v>
      </c>
      <c r="C198" s="373" t="s">
        <v>1190</v>
      </c>
      <c r="D198" s="373" t="s">
        <v>893</v>
      </c>
      <c r="E198" s="354">
        <v>6323</v>
      </c>
    </row>
    <row r="199" spans="1:5" s="11" customFormat="1" ht="39.75" customHeight="1">
      <c r="A199" s="264" t="s">
        <v>1253</v>
      </c>
      <c r="B199" s="369" t="s">
        <v>1149</v>
      </c>
      <c r="C199" s="372" t="s">
        <v>857</v>
      </c>
      <c r="D199" s="372" t="s">
        <v>421</v>
      </c>
      <c r="E199" s="458">
        <f>E200</f>
        <v>1000</v>
      </c>
    </row>
    <row r="200" spans="1:5" s="11" customFormat="1" ht="29.25" customHeight="1">
      <c r="A200" s="267" t="s">
        <v>461</v>
      </c>
      <c r="B200" s="388" t="s">
        <v>1149</v>
      </c>
      <c r="C200" s="373" t="s">
        <v>857</v>
      </c>
      <c r="D200" s="373" t="s">
        <v>421</v>
      </c>
      <c r="E200" s="354">
        <v>1000</v>
      </c>
    </row>
    <row r="201" spans="1:5" s="11" customFormat="1" ht="24.75" customHeight="1">
      <c r="A201" s="264" t="s">
        <v>803</v>
      </c>
      <c r="B201" s="372" t="s">
        <v>780</v>
      </c>
      <c r="C201" s="373"/>
      <c r="D201" s="373"/>
      <c r="E201" s="458">
        <f>SUM(E202,E207)</f>
        <v>58868</v>
      </c>
    </row>
    <row r="202" spans="1:5" s="11" customFormat="1" ht="39.75" customHeight="1">
      <c r="A202" s="322" t="s">
        <v>1274</v>
      </c>
      <c r="B202" s="372" t="s">
        <v>780</v>
      </c>
      <c r="C202" s="372" t="s">
        <v>648</v>
      </c>
      <c r="D202" s="373"/>
      <c r="E202" s="458">
        <f>SUM(E203)</f>
        <v>20169</v>
      </c>
    </row>
    <row r="203" spans="1:5" ht="30.75" customHeight="1">
      <c r="A203" s="267" t="s">
        <v>13</v>
      </c>
      <c r="B203" s="373" t="s">
        <v>780</v>
      </c>
      <c r="C203" s="373" t="s">
        <v>649</v>
      </c>
      <c r="D203" s="373"/>
      <c r="E203" s="354">
        <f>SUM(E204)</f>
        <v>20169</v>
      </c>
    </row>
    <row r="204" spans="1:5" ht="24" customHeight="1">
      <c r="A204" s="329" t="s">
        <v>745</v>
      </c>
      <c r="B204" s="373" t="s">
        <v>780</v>
      </c>
      <c r="C204" s="373" t="s">
        <v>746</v>
      </c>
      <c r="D204" s="373"/>
      <c r="E204" s="354">
        <f>SUM(E205)</f>
        <v>20169</v>
      </c>
    </row>
    <row r="205" spans="1:5" s="45" customFormat="1" ht="33.75" customHeight="1">
      <c r="A205" s="267" t="s">
        <v>14</v>
      </c>
      <c r="B205" s="373" t="s">
        <v>780</v>
      </c>
      <c r="C205" s="373" t="s">
        <v>747</v>
      </c>
      <c r="D205" s="373"/>
      <c r="E205" s="354">
        <f>SUM(E206)</f>
        <v>20169</v>
      </c>
    </row>
    <row r="206" spans="1:5" s="11" customFormat="1" ht="23.25" customHeight="1">
      <c r="A206" s="267" t="s">
        <v>313</v>
      </c>
      <c r="B206" s="373" t="s">
        <v>780</v>
      </c>
      <c r="C206" s="373" t="s">
        <v>747</v>
      </c>
      <c r="D206" s="373" t="s">
        <v>893</v>
      </c>
      <c r="E206" s="354">
        <v>20169</v>
      </c>
    </row>
    <row r="207" spans="1:5" s="11" customFormat="1" ht="36.75" customHeight="1">
      <c r="A207" s="264" t="s">
        <v>432</v>
      </c>
      <c r="B207" s="372" t="s">
        <v>780</v>
      </c>
      <c r="C207" s="372" t="s">
        <v>651</v>
      </c>
      <c r="D207" s="372"/>
      <c r="E207" s="458">
        <f>SUM(E208)</f>
        <v>38699</v>
      </c>
    </row>
    <row r="208" spans="1:5" s="11" customFormat="1" ht="36.75" customHeight="1">
      <c r="A208" s="163" t="s">
        <v>678</v>
      </c>
      <c r="B208" s="373" t="s">
        <v>780</v>
      </c>
      <c r="C208" s="373" t="s">
        <v>718</v>
      </c>
      <c r="D208" s="372"/>
      <c r="E208" s="354">
        <f>E209+E211</f>
        <v>38699</v>
      </c>
    </row>
    <row r="209" spans="1:5" s="11" customFormat="1" ht="30.75" customHeight="1">
      <c r="A209" s="329" t="s">
        <v>900</v>
      </c>
      <c r="B209" s="373" t="s">
        <v>780</v>
      </c>
      <c r="C209" s="373" t="s">
        <v>719</v>
      </c>
      <c r="D209" s="373"/>
      <c r="E209" s="354">
        <f>E210</f>
        <v>19555</v>
      </c>
    </row>
    <row r="210" spans="1:5" s="11" customFormat="1" ht="30.75" customHeight="1">
      <c r="A210" s="267" t="s">
        <v>313</v>
      </c>
      <c r="B210" s="373" t="s">
        <v>780</v>
      </c>
      <c r="C210" s="373" t="s">
        <v>719</v>
      </c>
      <c r="D210" s="373" t="s">
        <v>312</v>
      </c>
      <c r="E210" s="354">
        <v>19555</v>
      </c>
    </row>
    <row r="211" spans="1:5" s="11" customFormat="1" ht="26.25" customHeight="1">
      <c r="A211" s="329" t="s">
        <v>899</v>
      </c>
      <c r="B211" s="373" t="s">
        <v>780</v>
      </c>
      <c r="C211" s="373" t="s">
        <v>894</v>
      </c>
      <c r="D211" s="373"/>
      <c r="E211" s="354">
        <f>SUM(E212)</f>
        <v>19144</v>
      </c>
    </row>
    <row r="212" spans="1:5" s="11" customFormat="1" ht="27.75" customHeight="1">
      <c r="A212" s="267" t="s">
        <v>313</v>
      </c>
      <c r="B212" s="373" t="s">
        <v>780</v>
      </c>
      <c r="C212" s="373" t="s">
        <v>894</v>
      </c>
      <c r="D212" s="373" t="s">
        <v>893</v>
      </c>
      <c r="E212" s="354">
        <v>19144</v>
      </c>
    </row>
    <row r="213" spans="1:5" s="11" customFormat="1" ht="30.75" customHeight="1">
      <c r="A213" s="264" t="s">
        <v>568</v>
      </c>
      <c r="B213" s="372" t="s">
        <v>225</v>
      </c>
      <c r="C213" s="372"/>
      <c r="D213" s="372"/>
      <c r="E213" s="458">
        <f>SUM(E214)</f>
        <v>600</v>
      </c>
    </row>
    <row r="214" spans="1:5" s="11" customFormat="1" ht="39" customHeight="1">
      <c r="A214" s="313" t="s">
        <v>777</v>
      </c>
      <c r="B214" s="372" t="s">
        <v>225</v>
      </c>
      <c r="C214" s="372" t="s">
        <v>652</v>
      </c>
      <c r="D214" s="372"/>
      <c r="E214" s="458">
        <f>SUM(E216)</f>
        <v>600</v>
      </c>
    </row>
    <row r="215" spans="1:5" s="47" customFormat="1" ht="36" customHeight="1">
      <c r="A215" s="310" t="s">
        <v>720</v>
      </c>
      <c r="B215" s="373" t="s">
        <v>225</v>
      </c>
      <c r="C215" s="373" t="s">
        <v>730</v>
      </c>
      <c r="D215" s="372"/>
      <c r="E215" s="354">
        <f>E216</f>
        <v>600</v>
      </c>
    </row>
    <row r="216" spans="1:5" s="47" customFormat="1" ht="31.5" customHeight="1">
      <c r="A216" s="163" t="s">
        <v>19</v>
      </c>
      <c r="B216" s="373" t="s">
        <v>225</v>
      </c>
      <c r="C216" s="373" t="s">
        <v>721</v>
      </c>
      <c r="D216" s="373"/>
      <c r="E216" s="354">
        <f>SUM(E217)</f>
        <v>600</v>
      </c>
    </row>
    <row r="217" spans="1:5" s="47" customFormat="1" ht="34.5" customHeight="1">
      <c r="A217" s="267" t="s">
        <v>422</v>
      </c>
      <c r="B217" s="373" t="s">
        <v>225</v>
      </c>
      <c r="C217" s="373" t="s">
        <v>721</v>
      </c>
      <c r="D217" s="373" t="s">
        <v>421</v>
      </c>
      <c r="E217" s="354">
        <v>600</v>
      </c>
    </row>
    <row r="218" spans="1:5" ht="27" customHeight="1">
      <c r="A218" s="264" t="s">
        <v>201</v>
      </c>
      <c r="B218" s="372" t="s">
        <v>146</v>
      </c>
      <c r="C218" s="372"/>
      <c r="D218" s="372"/>
      <c r="E218" s="458">
        <f>SUM(E224,E221)</f>
        <v>11170</v>
      </c>
    </row>
    <row r="219" spans="1:5" ht="47.25" customHeight="1">
      <c r="A219" s="264" t="s">
        <v>1250</v>
      </c>
      <c r="B219" s="372" t="s">
        <v>146</v>
      </c>
      <c r="C219" s="372" t="s">
        <v>653</v>
      </c>
      <c r="D219" s="372"/>
      <c r="E219" s="458">
        <f>SUM(E221)</f>
        <v>8125</v>
      </c>
    </row>
    <row r="220" spans="1:5" ht="34.5" customHeight="1">
      <c r="A220" s="163" t="s">
        <v>722</v>
      </c>
      <c r="B220" s="373" t="s">
        <v>146</v>
      </c>
      <c r="C220" s="373" t="s">
        <v>723</v>
      </c>
      <c r="D220" s="373"/>
      <c r="E220" s="354">
        <f>SUM(E221)</f>
        <v>8125</v>
      </c>
    </row>
    <row r="221" spans="1:5" ht="54.75" customHeight="1">
      <c r="A221" s="163" t="s">
        <v>433</v>
      </c>
      <c r="B221" s="373" t="s">
        <v>146</v>
      </c>
      <c r="C221" s="373" t="s">
        <v>723</v>
      </c>
      <c r="D221" s="373"/>
      <c r="E221" s="354">
        <f>SUM(E222:E223)</f>
        <v>8125</v>
      </c>
    </row>
    <row r="222" spans="1:5" ht="33" customHeight="1">
      <c r="A222" s="329" t="s">
        <v>314</v>
      </c>
      <c r="B222" s="373" t="s">
        <v>146</v>
      </c>
      <c r="C222" s="373" t="s">
        <v>723</v>
      </c>
      <c r="D222" s="373" t="s">
        <v>311</v>
      </c>
      <c r="E222" s="354">
        <v>6035</v>
      </c>
    </row>
    <row r="223" spans="1:5" ht="37.5" customHeight="1">
      <c r="A223" s="163" t="s">
        <v>422</v>
      </c>
      <c r="B223" s="373" t="s">
        <v>146</v>
      </c>
      <c r="C223" s="373" t="s">
        <v>723</v>
      </c>
      <c r="D223" s="373" t="s">
        <v>421</v>
      </c>
      <c r="E223" s="354">
        <v>2090</v>
      </c>
    </row>
    <row r="224" spans="1:5" ht="28.5" customHeight="1">
      <c r="A224" s="264" t="s">
        <v>539</v>
      </c>
      <c r="B224" s="372" t="s">
        <v>146</v>
      </c>
      <c r="C224" s="372" t="s">
        <v>655</v>
      </c>
      <c r="D224" s="372"/>
      <c r="E224" s="458">
        <f>SUM(E225)</f>
        <v>3045</v>
      </c>
    </row>
    <row r="225" spans="1:5" ht="45" customHeight="1">
      <c r="A225" s="307" t="s">
        <v>54</v>
      </c>
      <c r="B225" s="373" t="s">
        <v>146</v>
      </c>
      <c r="C225" s="373" t="s">
        <v>656</v>
      </c>
      <c r="D225" s="373"/>
      <c r="E225" s="354">
        <f>SUM(E228,E226)</f>
        <v>3045</v>
      </c>
    </row>
    <row r="226" spans="1:5" ht="41.25" customHeight="1">
      <c r="A226" s="163" t="s">
        <v>424</v>
      </c>
      <c r="B226" s="373" t="s">
        <v>146</v>
      </c>
      <c r="C226" s="373" t="s">
        <v>657</v>
      </c>
      <c r="D226" s="373"/>
      <c r="E226" s="354">
        <f>SUM(E227)</f>
        <v>2535</v>
      </c>
    </row>
    <row r="227" spans="1:5" ht="39" customHeight="1">
      <c r="A227" s="163" t="s">
        <v>426</v>
      </c>
      <c r="B227" s="373" t="s">
        <v>146</v>
      </c>
      <c r="C227" s="373" t="s">
        <v>657</v>
      </c>
      <c r="D227" s="373" t="s">
        <v>425</v>
      </c>
      <c r="E227" s="354">
        <v>2535</v>
      </c>
    </row>
    <row r="228" spans="1:5" ht="33" customHeight="1">
      <c r="A228" s="163" t="s">
        <v>377</v>
      </c>
      <c r="B228" s="373" t="s">
        <v>146</v>
      </c>
      <c r="C228" s="373" t="s">
        <v>658</v>
      </c>
      <c r="D228" s="373"/>
      <c r="E228" s="354">
        <f>SUM(E229)</f>
        <v>510</v>
      </c>
    </row>
    <row r="229" spans="1:5" ht="36.75" customHeight="1">
      <c r="A229" s="163" t="s">
        <v>422</v>
      </c>
      <c r="B229" s="373" t="s">
        <v>146</v>
      </c>
      <c r="C229" s="373" t="s">
        <v>658</v>
      </c>
      <c r="D229" s="373" t="s">
        <v>421</v>
      </c>
      <c r="E229" s="354">
        <v>510</v>
      </c>
    </row>
    <row r="230" spans="1:5" ht="28.5" customHeight="1">
      <c r="A230" s="264" t="s">
        <v>230</v>
      </c>
      <c r="B230" s="372" t="s">
        <v>231</v>
      </c>
      <c r="C230" s="372"/>
      <c r="D230" s="372"/>
      <c r="E230" s="458">
        <f>E231+E255</f>
        <v>64315.899999999994</v>
      </c>
    </row>
    <row r="231" spans="1:5" ht="29.25" customHeight="1">
      <c r="A231" s="264" t="s">
        <v>565</v>
      </c>
      <c r="B231" s="372" t="s">
        <v>232</v>
      </c>
      <c r="C231" s="372"/>
      <c r="D231" s="372"/>
      <c r="E231" s="458">
        <f>E232+E253</f>
        <v>56593.2</v>
      </c>
    </row>
    <row r="232" spans="1:5" ht="49.5" customHeight="1">
      <c r="A232" s="322" t="s">
        <v>1274</v>
      </c>
      <c r="B232" s="372" t="s">
        <v>232</v>
      </c>
      <c r="C232" s="372" t="s">
        <v>648</v>
      </c>
      <c r="D232" s="372"/>
      <c r="E232" s="458">
        <f>E233</f>
        <v>55593.2</v>
      </c>
    </row>
    <row r="233" spans="1:5" ht="41.25" customHeight="1">
      <c r="A233" s="322" t="s">
        <v>15</v>
      </c>
      <c r="B233" s="372" t="s">
        <v>232</v>
      </c>
      <c r="C233" s="372" t="s">
        <v>659</v>
      </c>
      <c r="D233" s="372"/>
      <c r="E233" s="458">
        <f>E234+E244+E247</f>
        <v>55593.2</v>
      </c>
    </row>
    <row r="234" spans="1:5" ht="44.25" customHeight="1">
      <c r="A234" s="322" t="s">
        <v>742</v>
      </c>
      <c r="B234" s="372" t="s">
        <v>232</v>
      </c>
      <c r="C234" s="372" t="s">
        <v>736</v>
      </c>
      <c r="D234" s="372"/>
      <c r="E234" s="458">
        <f>SUM(E235,E237)</f>
        <v>35193.199999999997</v>
      </c>
    </row>
    <row r="235" spans="1:5" ht="48" customHeight="1">
      <c r="A235" s="329" t="s">
        <v>546</v>
      </c>
      <c r="B235" s="373" t="s">
        <v>232</v>
      </c>
      <c r="C235" s="373" t="s">
        <v>743</v>
      </c>
      <c r="D235" s="372"/>
      <c r="E235" s="458">
        <f>SUM(E236)</f>
        <v>27781.8</v>
      </c>
    </row>
    <row r="236" spans="1:5" ht="32.25" customHeight="1">
      <c r="A236" s="267" t="s">
        <v>313</v>
      </c>
      <c r="B236" s="373" t="s">
        <v>232</v>
      </c>
      <c r="C236" s="373" t="s">
        <v>743</v>
      </c>
      <c r="D236" s="373" t="s">
        <v>893</v>
      </c>
      <c r="E236" s="354">
        <v>27781.8</v>
      </c>
    </row>
    <row r="237" spans="1:5" ht="33" customHeight="1">
      <c r="A237" s="267" t="s">
        <v>16</v>
      </c>
      <c r="B237" s="373" t="s">
        <v>232</v>
      </c>
      <c r="C237" s="373" t="s">
        <v>744</v>
      </c>
      <c r="D237" s="372"/>
      <c r="E237" s="354">
        <f>SUM(E238)+E239</f>
        <v>7411.4</v>
      </c>
    </row>
    <row r="238" spans="1:5" ht="35.25" customHeight="1">
      <c r="A238" s="267" t="s">
        <v>313</v>
      </c>
      <c r="B238" s="375" t="s">
        <v>232</v>
      </c>
      <c r="C238" s="373" t="s">
        <v>744</v>
      </c>
      <c r="D238" s="373" t="s">
        <v>893</v>
      </c>
      <c r="E238" s="354">
        <v>7100</v>
      </c>
    </row>
    <row r="239" spans="1:5" ht="35.25" customHeight="1">
      <c r="A239" s="267" t="s">
        <v>1181</v>
      </c>
      <c r="B239" s="375" t="s">
        <v>232</v>
      </c>
      <c r="C239" s="373"/>
      <c r="D239" s="373"/>
      <c r="E239" s="354">
        <f>E240+E241+E242+E243</f>
        <v>311.39999999999998</v>
      </c>
    </row>
    <row r="240" spans="1:5" ht="35.25" customHeight="1">
      <c r="A240" s="267" t="s">
        <v>1196</v>
      </c>
      <c r="B240" s="375" t="s">
        <v>232</v>
      </c>
      <c r="C240" s="373" t="s">
        <v>1178</v>
      </c>
      <c r="D240" s="373" t="s">
        <v>1138</v>
      </c>
      <c r="E240" s="354">
        <v>311.39999999999998</v>
      </c>
    </row>
    <row r="241" spans="1:5" ht="35.25" customHeight="1">
      <c r="A241" s="267" t="s">
        <v>1136</v>
      </c>
      <c r="B241" s="375" t="s">
        <v>232</v>
      </c>
      <c r="C241" s="373" t="s">
        <v>1139</v>
      </c>
      <c r="D241" s="373" t="s">
        <v>1138</v>
      </c>
      <c r="E241" s="354"/>
    </row>
    <row r="242" spans="1:5" ht="35.25" hidden="1" customHeight="1">
      <c r="A242" s="267" t="s">
        <v>1196</v>
      </c>
      <c r="B242" s="375" t="s">
        <v>232</v>
      </c>
      <c r="C242" s="373" t="s">
        <v>1188</v>
      </c>
      <c r="D242" s="373" t="s">
        <v>1138</v>
      </c>
      <c r="E242" s="354"/>
    </row>
    <row r="243" spans="1:5" ht="35.25" hidden="1" customHeight="1">
      <c r="A243" s="267" t="s">
        <v>1136</v>
      </c>
      <c r="B243" s="375" t="s">
        <v>232</v>
      </c>
      <c r="C243" s="373" t="s">
        <v>1189</v>
      </c>
      <c r="D243" s="373" t="s">
        <v>1138</v>
      </c>
      <c r="E243" s="354"/>
    </row>
    <row r="244" spans="1:5" ht="24.75" customHeight="1">
      <c r="A244" s="322" t="s">
        <v>741</v>
      </c>
      <c r="B244" s="372" t="s">
        <v>232</v>
      </c>
      <c r="C244" s="372" t="s">
        <v>737</v>
      </c>
      <c r="D244" s="373"/>
      <c r="E244" s="458">
        <f>E245</f>
        <v>4800</v>
      </c>
    </row>
    <row r="245" spans="1:5" ht="23.25" customHeight="1">
      <c r="A245" s="267" t="s">
        <v>17</v>
      </c>
      <c r="B245" s="373" t="s">
        <v>232</v>
      </c>
      <c r="C245" s="373" t="s">
        <v>750</v>
      </c>
      <c r="D245" s="372"/>
      <c r="E245" s="354">
        <f>SUM(E246)</f>
        <v>4800</v>
      </c>
    </row>
    <row r="246" spans="1:5" ht="27" customHeight="1">
      <c r="A246" s="267" t="s">
        <v>313</v>
      </c>
      <c r="B246" s="373" t="s">
        <v>232</v>
      </c>
      <c r="C246" s="373" t="s">
        <v>750</v>
      </c>
      <c r="D246" s="373" t="s">
        <v>893</v>
      </c>
      <c r="E246" s="354">
        <v>4800</v>
      </c>
    </row>
    <row r="247" spans="1:5" ht="36" customHeight="1">
      <c r="A247" s="322" t="s">
        <v>738</v>
      </c>
      <c r="B247" s="372" t="s">
        <v>232</v>
      </c>
      <c r="C247" s="372" t="s">
        <v>740</v>
      </c>
      <c r="D247" s="373"/>
      <c r="E247" s="458">
        <f>E248</f>
        <v>15600</v>
      </c>
    </row>
    <row r="248" spans="1:5" s="62" customFormat="1" ht="28.5" customHeight="1">
      <c r="A248" s="267" t="s">
        <v>18</v>
      </c>
      <c r="B248" s="373" t="s">
        <v>232</v>
      </c>
      <c r="C248" s="373" t="s">
        <v>739</v>
      </c>
      <c r="D248" s="372"/>
      <c r="E248" s="354">
        <f>SUM(E249)+E250</f>
        <v>15600</v>
      </c>
    </row>
    <row r="249" spans="1:5" ht="32.25" hidden="1" customHeight="1">
      <c r="A249" s="267" t="s">
        <v>313</v>
      </c>
      <c r="B249" s="375" t="s">
        <v>232</v>
      </c>
      <c r="C249" s="373" t="s">
        <v>739</v>
      </c>
      <c r="D249" s="373" t="s">
        <v>893</v>
      </c>
      <c r="E249" s="354">
        <v>15600</v>
      </c>
    </row>
    <row r="250" spans="1:5" ht="32.25" hidden="1" customHeight="1">
      <c r="A250" s="267" t="s">
        <v>1180</v>
      </c>
      <c r="B250" s="375" t="s">
        <v>232</v>
      </c>
      <c r="C250" s="373"/>
      <c r="D250" s="373"/>
      <c r="E250" s="354"/>
    </row>
    <row r="251" spans="1:5" ht="32.25" hidden="1" customHeight="1">
      <c r="A251" s="267" t="s">
        <v>1196</v>
      </c>
      <c r="B251" s="375" t="s">
        <v>232</v>
      </c>
      <c r="C251" s="373" t="s">
        <v>1179</v>
      </c>
      <c r="D251" s="373" t="s">
        <v>1138</v>
      </c>
      <c r="E251" s="354"/>
    </row>
    <row r="252" spans="1:5" ht="32.25" hidden="1" customHeight="1">
      <c r="A252" s="267" t="s">
        <v>1136</v>
      </c>
      <c r="B252" s="375" t="s">
        <v>232</v>
      </c>
      <c r="C252" s="373" t="s">
        <v>1137</v>
      </c>
      <c r="D252" s="373" t="s">
        <v>1138</v>
      </c>
      <c r="E252" s="354"/>
    </row>
    <row r="253" spans="1:5" ht="42" customHeight="1">
      <c r="A253" s="264" t="s">
        <v>1253</v>
      </c>
      <c r="B253" s="382" t="s">
        <v>232</v>
      </c>
      <c r="C253" s="372" t="s">
        <v>857</v>
      </c>
      <c r="D253" s="372"/>
      <c r="E253" s="458">
        <f>E254</f>
        <v>1000</v>
      </c>
    </row>
    <row r="254" spans="1:5" ht="32.25" customHeight="1">
      <c r="A254" s="267" t="s">
        <v>461</v>
      </c>
      <c r="B254" s="375" t="s">
        <v>232</v>
      </c>
      <c r="C254" s="373" t="s">
        <v>857</v>
      </c>
      <c r="D254" s="373" t="s">
        <v>421</v>
      </c>
      <c r="E254" s="354">
        <v>1000</v>
      </c>
    </row>
    <row r="255" spans="1:5" ht="32.25" customHeight="1">
      <c r="A255" s="325" t="s">
        <v>310</v>
      </c>
      <c r="B255" s="372" t="s">
        <v>233</v>
      </c>
      <c r="C255" s="373"/>
      <c r="D255" s="373"/>
      <c r="E255" s="458">
        <f>E256+E259+E265</f>
        <v>7722.7</v>
      </c>
    </row>
    <row r="256" spans="1:5" ht="32.25" customHeight="1">
      <c r="A256" s="264" t="s">
        <v>909</v>
      </c>
      <c r="B256" s="372" t="s">
        <v>233</v>
      </c>
      <c r="C256" s="372" t="s">
        <v>910</v>
      </c>
      <c r="D256" s="372"/>
      <c r="E256" s="458">
        <f>E257</f>
        <v>5118</v>
      </c>
    </row>
    <row r="257" spans="1:5" ht="32.25" customHeight="1">
      <c r="A257" s="267" t="s">
        <v>911</v>
      </c>
      <c r="B257" s="373" t="s">
        <v>233</v>
      </c>
      <c r="C257" s="373" t="s">
        <v>910</v>
      </c>
      <c r="D257" s="373"/>
      <c r="E257" s="354">
        <f>E258</f>
        <v>5118</v>
      </c>
    </row>
    <row r="258" spans="1:5" ht="32.25" customHeight="1">
      <c r="A258" s="267" t="s">
        <v>313</v>
      </c>
      <c r="B258" s="373" t="s">
        <v>233</v>
      </c>
      <c r="C258" s="373" t="s">
        <v>910</v>
      </c>
      <c r="D258" s="373" t="s">
        <v>893</v>
      </c>
      <c r="E258" s="354">
        <v>5118</v>
      </c>
    </row>
    <row r="259" spans="1:5" ht="30" customHeight="1">
      <c r="A259" s="264" t="s">
        <v>539</v>
      </c>
      <c r="B259" s="372" t="s">
        <v>233</v>
      </c>
      <c r="C259" s="372" t="s">
        <v>497</v>
      </c>
      <c r="D259" s="372"/>
      <c r="E259" s="458">
        <f>SUM(E260)</f>
        <v>1578</v>
      </c>
    </row>
    <row r="260" spans="1:5" ht="36" customHeight="1">
      <c r="A260" s="307" t="s">
        <v>437</v>
      </c>
      <c r="B260" s="373" t="s">
        <v>233</v>
      </c>
      <c r="C260" s="373" t="s">
        <v>660</v>
      </c>
      <c r="D260" s="373"/>
      <c r="E260" s="354">
        <f>SUM(E261,E263)</f>
        <v>1578</v>
      </c>
    </row>
    <row r="261" spans="1:5" ht="40.5" customHeight="1">
      <c r="A261" s="163" t="s">
        <v>424</v>
      </c>
      <c r="B261" s="373" t="s">
        <v>233</v>
      </c>
      <c r="C261" s="373" t="s">
        <v>661</v>
      </c>
      <c r="D261" s="373"/>
      <c r="E261" s="354">
        <f>SUM(E262)</f>
        <v>1563</v>
      </c>
    </row>
    <row r="262" spans="1:5" ht="29.25" customHeight="1">
      <c r="A262" s="163" t="s">
        <v>426</v>
      </c>
      <c r="B262" s="373" t="s">
        <v>233</v>
      </c>
      <c r="C262" s="373" t="s">
        <v>661</v>
      </c>
      <c r="D262" s="373" t="s">
        <v>425</v>
      </c>
      <c r="E262" s="354">
        <v>1563</v>
      </c>
    </row>
    <row r="263" spans="1:5" ht="38.25" customHeight="1">
      <c r="A263" s="163" t="s">
        <v>377</v>
      </c>
      <c r="B263" s="373" t="s">
        <v>233</v>
      </c>
      <c r="C263" s="373" t="s">
        <v>662</v>
      </c>
      <c r="D263" s="373"/>
      <c r="E263" s="354">
        <f>SUM(E264)</f>
        <v>15</v>
      </c>
    </row>
    <row r="264" spans="1:5" ht="29.25" customHeight="1">
      <c r="A264" s="163" t="s">
        <v>422</v>
      </c>
      <c r="B264" s="373" t="s">
        <v>233</v>
      </c>
      <c r="C264" s="373" t="s">
        <v>662</v>
      </c>
      <c r="D264" s="373" t="s">
        <v>421</v>
      </c>
      <c r="E264" s="354">
        <v>15</v>
      </c>
    </row>
    <row r="265" spans="1:5" ht="45" customHeight="1">
      <c r="A265" s="322" t="s">
        <v>1275</v>
      </c>
      <c r="B265" s="373" t="s">
        <v>233</v>
      </c>
      <c r="C265" s="373" t="s">
        <v>1144</v>
      </c>
      <c r="D265" s="373"/>
      <c r="E265" s="458">
        <f>E266+E267</f>
        <v>1026.7</v>
      </c>
    </row>
    <row r="266" spans="1:5" ht="47.25" customHeight="1">
      <c r="A266" s="163" t="s">
        <v>1147</v>
      </c>
      <c r="B266" s="373" t="s">
        <v>233</v>
      </c>
      <c r="C266" s="373" t="s">
        <v>1143</v>
      </c>
      <c r="D266" s="373" t="s">
        <v>421</v>
      </c>
      <c r="E266" s="354">
        <v>1026.7</v>
      </c>
    </row>
    <row r="267" spans="1:5" ht="47.25" hidden="1" customHeight="1">
      <c r="A267" s="163" t="s">
        <v>1148</v>
      </c>
      <c r="B267" s="373" t="s">
        <v>233</v>
      </c>
      <c r="C267" s="373" t="s">
        <v>1145</v>
      </c>
      <c r="D267" s="373" t="s">
        <v>421</v>
      </c>
      <c r="E267" s="354"/>
    </row>
    <row r="268" spans="1:5" ht="46.5" customHeight="1">
      <c r="A268" s="264" t="s">
        <v>276</v>
      </c>
      <c r="B268" s="372" t="s">
        <v>486</v>
      </c>
      <c r="C268" s="372"/>
      <c r="D268" s="372"/>
      <c r="E268" s="458">
        <f>SUM(E269,E274,E295,E301)</f>
        <v>15836.4</v>
      </c>
    </row>
    <row r="269" spans="1:5" ht="33.75" customHeight="1">
      <c r="A269" s="325" t="s">
        <v>1240</v>
      </c>
      <c r="B269" s="372" t="s">
        <v>603</v>
      </c>
      <c r="C269" s="372"/>
      <c r="D269" s="372"/>
      <c r="E269" s="458">
        <f>SUM(E270)</f>
        <v>5650</v>
      </c>
    </row>
    <row r="270" spans="1:5" s="11" customFormat="1" ht="28.5" customHeight="1">
      <c r="A270" s="264" t="s">
        <v>471</v>
      </c>
      <c r="B270" s="372" t="s">
        <v>603</v>
      </c>
      <c r="C270" s="372"/>
      <c r="D270" s="372"/>
      <c r="E270" s="458">
        <f>SUM(E271)</f>
        <v>5650</v>
      </c>
    </row>
    <row r="271" spans="1:5" s="11" customFormat="1" ht="36.75" customHeight="1">
      <c r="A271" s="307" t="s">
        <v>824</v>
      </c>
      <c r="B271" s="372" t="s">
        <v>603</v>
      </c>
      <c r="C271" s="373" t="s">
        <v>823</v>
      </c>
      <c r="D271" s="372"/>
      <c r="E271" s="458">
        <f>SUM(E272)</f>
        <v>5650</v>
      </c>
    </row>
    <row r="272" spans="1:5" ht="30.75" customHeight="1">
      <c r="A272" s="163" t="s">
        <v>547</v>
      </c>
      <c r="B272" s="373" t="s">
        <v>603</v>
      </c>
      <c r="C272" s="373" t="s">
        <v>822</v>
      </c>
      <c r="D272" s="373"/>
      <c r="E272" s="354">
        <f>SUM(E273)</f>
        <v>5650</v>
      </c>
    </row>
    <row r="273" spans="1:5" ht="34.5" customHeight="1">
      <c r="A273" s="163" t="s">
        <v>316</v>
      </c>
      <c r="B273" s="373" t="s">
        <v>603</v>
      </c>
      <c r="C273" s="373" t="s">
        <v>822</v>
      </c>
      <c r="D273" s="373" t="s">
        <v>908</v>
      </c>
      <c r="E273" s="354">
        <v>5650</v>
      </c>
    </row>
    <row r="274" spans="1:5" ht="34.5" customHeight="1">
      <c r="A274" s="264" t="s">
        <v>242</v>
      </c>
      <c r="B274" s="372" t="s">
        <v>228</v>
      </c>
      <c r="C274" s="372"/>
      <c r="D274" s="372"/>
      <c r="E274" s="458">
        <f>SUM(E275,E281)</f>
        <v>2786.4</v>
      </c>
    </row>
    <row r="275" spans="1:5" ht="38.25" customHeight="1">
      <c r="A275" s="264" t="s">
        <v>1252</v>
      </c>
      <c r="B275" s="372" t="s">
        <v>228</v>
      </c>
      <c r="C275" s="372" t="s">
        <v>663</v>
      </c>
      <c r="D275" s="372"/>
      <c r="E275" s="458">
        <f>E276</f>
        <v>2000</v>
      </c>
    </row>
    <row r="276" spans="1:5" ht="36.75" customHeight="1">
      <c r="A276" s="163" t="s">
        <v>687</v>
      </c>
      <c r="B276" s="373" t="s">
        <v>228</v>
      </c>
      <c r="C276" s="373" t="s">
        <v>724</v>
      </c>
      <c r="D276" s="372"/>
      <c r="E276" s="458">
        <f>SUM(E277)+E279</f>
        <v>2000</v>
      </c>
    </row>
    <row r="277" spans="1:5" ht="36.75" customHeight="1">
      <c r="A277" s="163" t="s">
        <v>21</v>
      </c>
      <c r="B277" s="373" t="s">
        <v>228</v>
      </c>
      <c r="C277" s="373" t="s">
        <v>920</v>
      </c>
      <c r="D277" s="372"/>
      <c r="E277" s="458">
        <f>SUM(E278)</f>
        <v>2000</v>
      </c>
    </row>
    <row r="278" spans="1:5" s="11" customFormat="1" ht="31.5" customHeight="1">
      <c r="A278" s="297" t="s">
        <v>319</v>
      </c>
      <c r="B278" s="373" t="s">
        <v>228</v>
      </c>
      <c r="C278" s="373" t="s">
        <v>920</v>
      </c>
      <c r="D278" s="373" t="s">
        <v>317</v>
      </c>
      <c r="E278" s="354">
        <v>2000</v>
      </c>
    </row>
    <row r="279" spans="1:5" s="11" customFormat="1" ht="31.5" hidden="1" customHeight="1">
      <c r="A279" s="363" t="s">
        <v>906</v>
      </c>
      <c r="B279" s="375" t="s">
        <v>228</v>
      </c>
      <c r="C279" s="373" t="s">
        <v>1177</v>
      </c>
      <c r="D279" s="373"/>
      <c r="E279" s="354">
        <f>E280</f>
        <v>0</v>
      </c>
    </row>
    <row r="280" spans="1:5" s="11" customFormat="1" ht="31.5" hidden="1" customHeight="1">
      <c r="A280" s="297" t="s">
        <v>319</v>
      </c>
      <c r="B280" s="375" t="s">
        <v>228</v>
      </c>
      <c r="C280" s="373" t="s">
        <v>1177</v>
      </c>
      <c r="D280" s="373" t="s">
        <v>317</v>
      </c>
      <c r="E280" s="354">
        <v>0</v>
      </c>
    </row>
    <row r="281" spans="1:5" s="11" customFormat="1" ht="38.25" customHeight="1">
      <c r="A281" s="313" t="s">
        <v>1277</v>
      </c>
      <c r="B281" s="372" t="s">
        <v>228</v>
      </c>
      <c r="C281" s="372" t="s">
        <v>534</v>
      </c>
      <c r="D281" s="372"/>
      <c r="E281" s="458">
        <f>SUM(E282)</f>
        <v>786.4</v>
      </c>
    </row>
    <row r="282" spans="1:5" s="11" customFormat="1" ht="25.5" customHeight="1">
      <c r="A282" s="362" t="s">
        <v>20</v>
      </c>
      <c r="B282" s="373" t="s">
        <v>228</v>
      </c>
      <c r="C282" s="373" t="s">
        <v>664</v>
      </c>
      <c r="D282" s="373"/>
      <c r="E282" s="354">
        <f>SUM(E284)</f>
        <v>786.4</v>
      </c>
    </row>
    <row r="283" spans="1:5" s="11" customFormat="1" ht="29.25" customHeight="1">
      <c r="A283" s="310" t="s">
        <v>731</v>
      </c>
      <c r="B283" s="373" t="s">
        <v>228</v>
      </c>
      <c r="C283" s="373" t="s">
        <v>732</v>
      </c>
      <c r="D283" s="373"/>
      <c r="E283" s="354">
        <f>E284</f>
        <v>786.4</v>
      </c>
    </row>
    <row r="284" spans="1:5" ht="54" customHeight="1">
      <c r="A284" s="163" t="s">
        <v>9</v>
      </c>
      <c r="B284" s="373" t="s">
        <v>228</v>
      </c>
      <c r="C284" s="373" t="s">
        <v>733</v>
      </c>
      <c r="D284" s="373"/>
      <c r="E284" s="354">
        <f>SUM(E285)</f>
        <v>786.4</v>
      </c>
    </row>
    <row r="285" spans="1:5" s="11" customFormat="1" ht="27" customHeight="1">
      <c r="A285" s="163" t="s">
        <v>313</v>
      </c>
      <c r="B285" s="373" t="s">
        <v>228</v>
      </c>
      <c r="C285" s="373" t="s">
        <v>733</v>
      </c>
      <c r="D285" s="373" t="s">
        <v>893</v>
      </c>
      <c r="E285" s="354">
        <v>786.4</v>
      </c>
    </row>
    <row r="286" spans="1:5" s="11" customFormat="1" ht="67.5" hidden="1" customHeight="1">
      <c r="A286" s="322" t="s">
        <v>841</v>
      </c>
      <c r="B286" s="372" t="s">
        <v>228</v>
      </c>
      <c r="C286" s="372" t="s">
        <v>520</v>
      </c>
      <c r="D286" s="373"/>
      <c r="E286" s="458">
        <f>E287</f>
        <v>0</v>
      </c>
    </row>
    <row r="287" spans="1:5" s="62" customFormat="1" ht="47.25" hidden="1" customHeight="1">
      <c r="A287" s="313" t="s">
        <v>876</v>
      </c>
      <c r="B287" s="372" t="s">
        <v>228</v>
      </c>
      <c r="C287" s="372" t="s">
        <v>842</v>
      </c>
      <c r="D287" s="372"/>
      <c r="E287" s="458">
        <f>E288</f>
        <v>0</v>
      </c>
    </row>
    <row r="288" spans="1:5" s="62" customFormat="1" ht="50.25" hidden="1" customHeight="1">
      <c r="A288" s="310" t="s">
        <v>683</v>
      </c>
      <c r="B288" s="373" t="s">
        <v>228</v>
      </c>
      <c r="C288" s="373" t="s">
        <v>843</v>
      </c>
      <c r="D288" s="372"/>
      <c r="E288" s="354">
        <f>SUM(E289)</f>
        <v>0</v>
      </c>
    </row>
    <row r="289" spans="1:5" s="11" customFormat="1" ht="45" hidden="1" customHeight="1">
      <c r="A289" s="297" t="s">
        <v>874</v>
      </c>
      <c r="B289" s="375" t="s">
        <v>228</v>
      </c>
      <c r="C289" s="373" t="s">
        <v>922</v>
      </c>
      <c r="D289" s="373"/>
      <c r="E289" s="354">
        <f>E290</f>
        <v>0</v>
      </c>
    </row>
    <row r="290" spans="1:5" ht="34.5" hidden="1" customHeight="1">
      <c r="A290" s="297" t="s">
        <v>319</v>
      </c>
      <c r="B290" s="375" t="s">
        <v>228</v>
      </c>
      <c r="C290" s="373" t="s">
        <v>922</v>
      </c>
      <c r="D290" s="373" t="s">
        <v>317</v>
      </c>
      <c r="E290" s="354">
        <v>0</v>
      </c>
    </row>
    <row r="291" spans="1:5" s="62" customFormat="1" ht="45" hidden="1" customHeight="1">
      <c r="A291" s="264" t="s">
        <v>879</v>
      </c>
      <c r="B291" s="372" t="s">
        <v>228</v>
      </c>
      <c r="C291" s="372" t="s">
        <v>860</v>
      </c>
      <c r="D291" s="373"/>
      <c r="E291" s="458">
        <f>E292</f>
        <v>0</v>
      </c>
    </row>
    <row r="292" spans="1:5" ht="60.75" hidden="1" customHeight="1">
      <c r="A292" s="264" t="s">
        <v>858</v>
      </c>
      <c r="B292" s="373" t="s">
        <v>228</v>
      </c>
      <c r="C292" s="372" t="s">
        <v>861</v>
      </c>
      <c r="D292" s="373"/>
      <c r="E292" s="354">
        <f>E293</f>
        <v>0</v>
      </c>
    </row>
    <row r="293" spans="1:5" ht="34.5" hidden="1" customHeight="1">
      <c r="A293" s="163" t="s">
        <v>859</v>
      </c>
      <c r="B293" s="373" t="s">
        <v>228</v>
      </c>
      <c r="C293" s="373" t="s">
        <v>862</v>
      </c>
      <c r="D293" s="373"/>
      <c r="E293" s="354">
        <f>E294</f>
        <v>0</v>
      </c>
    </row>
    <row r="294" spans="1:5" ht="39" hidden="1" customHeight="1">
      <c r="A294" s="163" t="s">
        <v>422</v>
      </c>
      <c r="B294" s="373" t="s">
        <v>228</v>
      </c>
      <c r="C294" s="373" t="s">
        <v>862</v>
      </c>
      <c r="D294" s="373" t="s">
        <v>421</v>
      </c>
      <c r="E294" s="354">
        <v>0</v>
      </c>
    </row>
    <row r="295" spans="1:5" ht="18.75" customHeight="1">
      <c r="A295" s="301" t="s">
        <v>241</v>
      </c>
      <c r="B295" s="372" t="s">
        <v>223</v>
      </c>
      <c r="C295" s="372"/>
      <c r="D295" s="372"/>
      <c r="E295" s="458">
        <f>SUM(E296)</f>
        <v>3400</v>
      </c>
    </row>
    <row r="296" spans="1:5" ht="30.75" customHeight="1">
      <c r="A296" s="313" t="s">
        <v>1277</v>
      </c>
      <c r="B296" s="372" t="s">
        <v>223</v>
      </c>
      <c r="C296" s="372" t="s">
        <v>534</v>
      </c>
      <c r="D296" s="373"/>
      <c r="E296" s="458">
        <f>SUM(E297)</f>
        <v>3400</v>
      </c>
    </row>
    <row r="297" spans="1:5" s="62" customFormat="1" ht="20.25" customHeight="1">
      <c r="A297" s="310" t="s">
        <v>74</v>
      </c>
      <c r="B297" s="373" t="s">
        <v>223</v>
      </c>
      <c r="C297" s="373" t="s">
        <v>665</v>
      </c>
      <c r="D297" s="373"/>
      <c r="E297" s="354">
        <f>SUM(E299)</f>
        <v>3400</v>
      </c>
    </row>
    <row r="298" spans="1:5" s="62" customFormat="1" ht="30.75" customHeight="1">
      <c r="A298" s="310" t="s">
        <v>731</v>
      </c>
      <c r="B298" s="373" t="s">
        <v>223</v>
      </c>
      <c r="C298" s="373" t="s">
        <v>734</v>
      </c>
      <c r="D298" s="373"/>
      <c r="E298" s="354">
        <f>SUM(E299)</f>
        <v>3400</v>
      </c>
    </row>
    <row r="299" spans="1:5" ht="75.75" customHeight="1">
      <c r="A299" s="163" t="s">
        <v>548</v>
      </c>
      <c r="B299" s="373" t="s">
        <v>223</v>
      </c>
      <c r="C299" s="373" t="s">
        <v>735</v>
      </c>
      <c r="D299" s="372"/>
      <c r="E299" s="354">
        <f>SUM(E300)</f>
        <v>3400</v>
      </c>
    </row>
    <row r="300" spans="1:5" ht="25.5" customHeight="1">
      <c r="A300" s="163" t="s">
        <v>313</v>
      </c>
      <c r="B300" s="373" t="s">
        <v>223</v>
      </c>
      <c r="C300" s="373" t="s">
        <v>735</v>
      </c>
      <c r="D300" s="373" t="s">
        <v>830</v>
      </c>
      <c r="E300" s="354">
        <v>3400</v>
      </c>
    </row>
    <row r="301" spans="1:5" ht="35.25" customHeight="1">
      <c r="A301" s="264" t="s">
        <v>173</v>
      </c>
      <c r="B301" s="372" t="s">
        <v>622</v>
      </c>
      <c r="C301" s="372"/>
      <c r="D301" s="372"/>
      <c r="E301" s="458">
        <f>E302</f>
        <v>4000</v>
      </c>
    </row>
    <row r="302" spans="1:5" ht="33.75" customHeight="1">
      <c r="A302" s="325" t="s">
        <v>1276</v>
      </c>
      <c r="B302" s="372" t="s">
        <v>622</v>
      </c>
      <c r="C302" s="372" t="s">
        <v>521</v>
      </c>
      <c r="D302" s="372"/>
      <c r="E302" s="458">
        <f>SUM(E304,E306,E308,E311)</f>
        <v>4000</v>
      </c>
    </row>
    <row r="303" spans="1:5" ht="35.25" customHeight="1">
      <c r="A303" s="307" t="s">
        <v>825</v>
      </c>
      <c r="B303" s="373" t="s">
        <v>622</v>
      </c>
      <c r="C303" s="373" t="s">
        <v>726</v>
      </c>
      <c r="D303" s="372"/>
      <c r="E303" s="458">
        <f>E304+E306</f>
        <v>3400</v>
      </c>
    </row>
    <row r="304" spans="1:5" ht="35.25" customHeight="1">
      <c r="A304" s="307" t="s">
        <v>536</v>
      </c>
      <c r="B304" s="373" t="s">
        <v>622</v>
      </c>
      <c r="C304" s="373" t="s">
        <v>727</v>
      </c>
      <c r="D304" s="372"/>
      <c r="E304" s="458">
        <f>SUM(E305)</f>
        <v>800</v>
      </c>
    </row>
    <row r="305" spans="1:5" s="62" customFormat="1" ht="39" customHeight="1">
      <c r="A305" s="267" t="s">
        <v>422</v>
      </c>
      <c r="B305" s="373" t="s">
        <v>622</v>
      </c>
      <c r="C305" s="373" t="s">
        <v>727</v>
      </c>
      <c r="D305" s="373" t="s">
        <v>421</v>
      </c>
      <c r="E305" s="354">
        <v>800</v>
      </c>
    </row>
    <row r="306" spans="1:5" ht="38.25" customHeight="1">
      <c r="A306" s="331" t="s">
        <v>537</v>
      </c>
      <c r="B306" s="373" t="s">
        <v>622</v>
      </c>
      <c r="C306" s="373" t="s">
        <v>728</v>
      </c>
      <c r="D306" s="372"/>
      <c r="E306" s="458">
        <f>SUM(E307)</f>
        <v>2600</v>
      </c>
    </row>
    <row r="307" spans="1:5" s="9" customFormat="1" ht="27" customHeight="1">
      <c r="A307" s="330" t="s">
        <v>554</v>
      </c>
      <c r="B307" s="373" t="s">
        <v>622</v>
      </c>
      <c r="C307" s="373" t="s">
        <v>728</v>
      </c>
      <c r="D307" s="373" t="s">
        <v>579</v>
      </c>
      <c r="E307" s="354">
        <v>2600</v>
      </c>
    </row>
    <row r="308" spans="1:5" s="9" customFormat="1" ht="34.5" customHeight="1">
      <c r="A308" s="307" t="s">
        <v>826</v>
      </c>
      <c r="B308" s="373" t="s">
        <v>622</v>
      </c>
      <c r="C308" s="373" t="s">
        <v>828</v>
      </c>
      <c r="D308" s="373"/>
      <c r="E308" s="458">
        <v>100</v>
      </c>
    </row>
    <row r="309" spans="1:5" ht="32.25" customHeight="1">
      <c r="A309" s="331" t="s">
        <v>827</v>
      </c>
      <c r="B309" s="373" t="s">
        <v>622</v>
      </c>
      <c r="C309" s="373" t="s">
        <v>829</v>
      </c>
      <c r="D309" s="373"/>
      <c r="E309" s="354">
        <v>100</v>
      </c>
    </row>
    <row r="310" spans="1:5" s="11" customFormat="1" ht="33.75" customHeight="1">
      <c r="A310" s="267" t="s">
        <v>422</v>
      </c>
      <c r="B310" s="373" t="s">
        <v>622</v>
      </c>
      <c r="C310" s="373" t="s">
        <v>829</v>
      </c>
      <c r="D310" s="373" t="s">
        <v>421</v>
      </c>
      <c r="E310" s="354">
        <v>100</v>
      </c>
    </row>
    <row r="311" spans="1:5" s="11" customFormat="1" ht="33.75" customHeight="1">
      <c r="A311" s="331" t="s">
        <v>1153</v>
      </c>
      <c r="B311" s="372" t="s">
        <v>622</v>
      </c>
      <c r="C311" s="372" t="s">
        <v>1152</v>
      </c>
      <c r="D311" s="372"/>
      <c r="E311" s="458">
        <f>E312</f>
        <v>500</v>
      </c>
    </row>
    <row r="312" spans="1:5" s="11" customFormat="1" ht="33.75" customHeight="1">
      <c r="A312" s="267" t="s">
        <v>422</v>
      </c>
      <c r="B312" s="373" t="s">
        <v>622</v>
      </c>
      <c r="C312" s="373" t="s">
        <v>1152</v>
      </c>
      <c r="D312" s="373" t="s">
        <v>421</v>
      </c>
      <c r="E312" s="354">
        <v>500</v>
      </c>
    </row>
    <row r="313" spans="1:5" ht="24.75" customHeight="1">
      <c r="A313" s="264" t="s">
        <v>349</v>
      </c>
      <c r="B313" s="372" t="s">
        <v>226</v>
      </c>
      <c r="C313" s="372"/>
      <c r="D313" s="372"/>
      <c r="E313" s="458">
        <f>SUM(E314)+E325</f>
        <v>13290</v>
      </c>
    </row>
    <row r="314" spans="1:5" ht="32.25" customHeight="1">
      <c r="A314" s="264" t="s">
        <v>227</v>
      </c>
      <c r="B314" s="372" t="s">
        <v>627</v>
      </c>
      <c r="C314" s="372"/>
      <c r="D314" s="372"/>
      <c r="E314" s="458">
        <f>SUM(E315)</f>
        <v>12290</v>
      </c>
    </row>
    <row r="315" spans="1:5" ht="51.75" customHeight="1">
      <c r="A315" s="313" t="s">
        <v>1243</v>
      </c>
      <c r="B315" s="372" t="s">
        <v>627</v>
      </c>
      <c r="C315" s="372" t="s">
        <v>666</v>
      </c>
      <c r="D315" s="372"/>
      <c r="E315" s="458">
        <f>SUM(E319,E321,E317)</f>
        <v>12290</v>
      </c>
    </row>
    <row r="316" spans="1:5" ht="35.25" customHeight="1">
      <c r="A316" s="307" t="s">
        <v>729</v>
      </c>
      <c r="B316" s="373" t="s">
        <v>627</v>
      </c>
      <c r="C316" s="373" t="s">
        <v>762</v>
      </c>
      <c r="D316" s="372"/>
      <c r="E316" s="458">
        <f>SUM(E318,E320,E321)</f>
        <v>12290</v>
      </c>
    </row>
    <row r="317" spans="1:5" ht="26.25" customHeight="1">
      <c r="A317" s="163" t="s">
        <v>772</v>
      </c>
      <c r="B317" s="373" t="s">
        <v>627</v>
      </c>
      <c r="C317" s="373" t="s">
        <v>763</v>
      </c>
      <c r="D317" s="373"/>
      <c r="E317" s="354">
        <f>SUM(E318)</f>
        <v>1450</v>
      </c>
    </row>
    <row r="318" spans="1:5" ht="33" customHeight="1">
      <c r="A318" s="267" t="s">
        <v>422</v>
      </c>
      <c r="B318" s="373" t="s">
        <v>627</v>
      </c>
      <c r="C318" s="373" t="s">
        <v>763</v>
      </c>
      <c r="D318" s="373" t="s">
        <v>421</v>
      </c>
      <c r="E318" s="354">
        <v>1450</v>
      </c>
    </row>
    <row r="319" spans="1:5" ht="28.5" customHeight="1">
      <c r="A319" s="163" t="s">
        <v>771</v>
      </c>
      <c r="B319" s="373" t="s">
        <v>627</v>
      </c>
      <c r="C319" s="373" t="s">
        <v>764</v>
      </c>
      <c r="D319" s="373"/>
      <c r="E319" s="354">
        <f>SUM(E320:E320)</f>
        <v>920</v>
      </c>
    </row>
    <row r="320" spans="1:5" ht="32.25" customHeight="1">
      <c r="A320" s="163" t="s">
        <v>770</v>
      </c>
      <c r="B320" s="375" t="s">
        <v>627</v>
      </c>
      <c r="C320" s="373" t="s">
        <v>764</v>
      </c>
      <c r="D320" s="373" t="s">
        <v>768</v>
      </c>
      <c r="E320" s="354">
        <v>920</v>
      </c>
    </row>
    <row r="321" spans="1:5" ht="27" customHeight="1">
      <c r="A321" s="163" t="s">
        <v>802</v>
      </c>
      <c r="B321" s="373" t="s">
        <v>627</v>
      </c>
      <c r="C321" s="373" t="s">
        <v>765</v>
      </c>
      <c r="D321" s="373"/>
      <c r="E321" s="354">
        <f>SUM(E322:E323)</f>
        <v>9920</v>
      </c>
    </row>
    <row r="322" spans="1:5" ht="37.5" customHeight="1">
      <c r="A322" s="163" t="s">
        <v>770</v>
      </c>
      <c r="B322" s="373" t="s">
        <v>627</v>
      </c>
      <c r="C322" s="373" t="s">
        <v>765</v>
      </c>
      <c r="D322" s="373" t="s">
        <v>768</v>
      </c>
      <c r="E322" s="354">
        <v>9420</v>
      </c>
    </row>
    <row r="323" spans="1:5" s="11" customFormat="1" ht="20.25" customHeight="1">
      <c r="A323" s="163" t="s">
        <v>919</v>
      </c>
      <c r="B323" s="373" t="s">
        <v>627</v>
      </c>
      <c r="C323" s="373" t="s">
        <v>918</v>
      </c>
      <c r="D323" s="373" t="s">
        <v>768</v>
      </c>
      <c r="E323" s="354">
        <v>500</v>
      </c>
    </row>
    <row r="324" spans="1:5" s="11" customFormat="1" ht="44.25" customHeight="1">
      <c r="A324" s="264" t="s">
        <v>1253</v>
      </c>
      <c r="B324" s="373" t="s">
        <v>1151</v>
      </c>
      <c r="C324" s="373" t="s">
        <v>857</v>
      </c>
      <c r="D324" s="373"/>
      <c r="E324" s="354">
        <f>E325</f>
        <v>1000</v>
      </c>
    </row>
    <row r="325" spans="1:5" s="11" customFormat="1" ht="33" customHeight="1">
      <c r="A325" s="267" t="s">
        <v>461</v>
      </c>
      <c r="B325" s="373" t="s">
        <v>1151</v>
      </c>
      <c r="C325" s="373" t="s">
        <v>857</v>
      </c>
      <c r="D325" s="373" t="s">
        <v>421</v>
      </c>
      <c r="E325" s="354">
        <v>1000</v>
      </c>
    </row>
    <row r="326" spans="1:5" ht="21.75" customHeight="1">
      <c r="A326" s="264" t="s">
        <v>350</v>
      </c>
      <c r="B326" s="372" t="s">
        <v>351</v>
      </c>
      <c r="C326" s="372"/>
      <c r="D326" s="372"/>
      <c r="E326" s="458">
        <f>SUM(E327)</f>
        <v>2700</v>
      </c>
    </row>
    <row r="327" spans="1:5" s="62" customFormat="1" ht="29.25" customHeight="1">
      <c r="A327" s="264" t="s">
        <v>569</v>
      </c>
      <c r="B327" s="372" t="s">
        <v>625</v>
      </c>
      <c r="C327" s="372"/>
      <c r="D327" s="372"/>
      <c r="E327" s="458">
        <f>SUM(E329)</f>
        <v>2700</v>
      </c>
    </row>
    <row r="328" spans="1:5" s="62" customFormat="1" ht="27" customHeight="1">
      <c r="A328" s="163" t="s">
        <v>24</v>
      </c>
      <c r="B328" s="373" t="s">
        <v>625</v>
      </c>
      <c r="C328" s="373" t="s">
        <v>507</v>
      </c>
      <c r="D328" s="373"/>
      <c r="E328" s="354">
        <f>SUM(E329)</f>
        <v>2700</v>
      </c>
    </row>
    <row r="329" spans="1:5" s="62" customFormat="1" ht="44.25" customHeight="1">
      <c r="A329" s="163" t="s">
        <v>383</v>
      </c>
      <c r="B329" s="373" t="s">
        <v>625</v>
      </c>
      <c r="C329" s="373" t="s">
        <v>667</v>
      </c>
      <c r="D329" s="373"/>
      <c r="E329" s="354">
        <f>SUM(E330)</f>
        <v>2700</v>
      </c>
    </row>
    <row r="330" spans="1:5" s="62" customFormat="1" ht="40.5" customHeight="1">
      <c r="A330" s="331" t="s">
        <v>434</v>
      </c>
      <c r="B330" s="373" t="s">
        <v>625</v>
      </c>
      <c r="C330" s="373" t="s">
        <v>668</v>
      </c>
      <c r="D330" s="373"/>
      <c r="E330" s="354">
        <f>SUM(E331)</f>
        <v>2700</v>
      </c>
    </row>
    <row r="331" spans="1:5" s="10" customFormat="1" ht="20.25" customHeight="1">
      <c r="A331" s="163" t="s">
        <v>206</v>
      </c>
      <c r="B331" s="373" t="s">
        <v>625</v>
      </c>
      <c r="C331" s="373" t="s">
        <v>668</v>
      </c>
      <c r="D331" s="373" t="s">
        <v>834</v>
      </c>
      <c r="E331" s="354">
        <v>2700</v>
      </c>
    </row>
    <row r="332" spans="1:5" s="10" customFormat="1" ht="28.5" customHeight="1">
      <c r="A332" s="264" t="s">
        <v>352</v>
      </c>
      <c r="B332" s="372" t="s">
        <v>623</v>
      </c>
      <c r="C332" s="372"/>
      <c r="D332" s="372"/>
      <c r="E332" s="458">
        <f>SUM(E333)</f>
        <v>0</v>
      </c>
    </row>
    <row r="333" spans="1:5" s="10" customFormat="1" ht="36" hidden="1" customHeight="1">
      <c r="A333" s="313" t="s">
        <v>234</v>
      </c>
      <c r="B333" s="372" t="s">
        <v>624</v>
      </c>
      <c r="C333" s="372"/>
      <c r="D333" s="372"/>
      <c r="E333" s="458">
        <f>SUM(E336)</f>
        <v>0</v>
      </c>
    </row>
    <row r="334" spans="1:5" ht="27.75" hidden="1" customHeight="1">
      <c r="A334" s="163" t="s">
        <v>24</v>
      </c>
      <c r="B334" s="373" t="s">
        <v>624</v>
      </c>
      <c r="C334" s="373" t="s">
        <v>507</v>
      </c>
      <c r="D334" s="373"/>
      <c r="E334" s="354">
        <f>SUM(E335)</f>
        <v>0</v>
      </c>
    </row>
    <row r="335" spans="1:5" ht="36" hidden="1" customHeight="1">
      <c r="A335" s="310" t="s">
        <v>561</v>
      </c>
      <c r="B335" s="373" t="s">
        <v>624</v>
      </c>
      <c r="C335" s="373" t="s">
        <v>669</v>
      </c>
      <c r="D335" s="373"/>
      <c r="E335" s="354">
        <f>SUM(E336)</f>
        <v>0</v>
      </c>
    </row>
    <row r="336" spans="1:5" ht="22.5" hidden="1" customHeight="1">
      <c r="A336" s="332" t="s">
        <v>320</v>
      </c>
      <c r="B336" s="373" t="s">
        <v>624</v>
      </c>
      <c r="C336" s="373" t="s">
        <v>670</v>
      </c>
      <c r="D336" s="373"/>
      <c r="E336" s="354">
        <f>SUM(E337)</f>
        <v>0</v>
      </c>
    </row>
    <row r="337" spans="1:5" ht="26.25" hidden="1" customHeight="1">
      <c r="A337" s="163" t="s">
        <v>561</v>
      </c>
      <c r="B337" s="373" t="s">
        <v>624</v>
      </c>
      <c r="C337" s="373" t="s">
        <v>670</v>
      </c>
      <c r="D337" s="373" t="s">
        <v>204</v>
      </c>
      <c r="E337" s="354">
        <v>0</v>
      </c>
    </row>
    <row r="338" spans="1:5" ht="47.25" customHeight="1">
      <c r="A338" s="325" t="s">
        <v>354</v>
      </c>
      <c r="B338" s="372" t="s">
        <v>353</v>
      </c>
      <c r="C338" s="372"/>
      <c r="D338" s="372"/>
      <c r="E338" s="458">
        <f>SUM(E340)+E351</f>
        <v>34534.9</v>
      </c>
    </row>
    <row r="339" spans="1:5" ht="41.25" customHeight="1">
      <c r="A339" s="313" t="s">
        <v>550</v>
      </c>
      <c r="B339" s="372" t="s">
        <v>235</v>
      </c>
      <c r="C339" s="372"/>
      <c r="D339" s="372"/>
      <c r="E339" s="458">
        <f>E340</f>
        <v>34534.9</v>
      </c>
    </row>
    <row r="340" spans="1:5" ht="28.5" customHeight="1">
      <c r="A340" s="264" t="s">
        <v>24</v>
      </c>
      <c r="B340" s="372" t="s">
        <v>235</v>
      </c>
      <c r="C340" s="372" t="s">
        <v>507</v>
      </c>
      <c r="D340" s="372"/>
      <c r="E340" s="458">
        <f>SUM(E341,E346)</f>
        <v>34534.9</v>
      </c>
    </row>
    <row r="341" spans="1:5" ht="21.75" customHeight="1">
      <c r="A341" s="325" t="s">
        <v>192</v>
      </c>
      <c r="B341" s="372" t="s">
        <v>235</v>
      </c>
      <c r="C341" s="372" t="s">
        <v>525</v>
      </c>
      <c r="D341" s="372"/>
      <c r="E341" s="458">
        <f>SUM(E342,E344)</f>
        <v>23910.9</v>
      </c>
    </row>
    <row r="342" spans="1:5" ht="45" customHeight="1">
      <c r="A342" s="334" t="s">
        <v>195</v>
      </c>
      <c r="B342" s="373" t="s">
        <v>235</v>
      </c>
      <c r="C342" s="373" t="s">
        <v>756</v>
      </c>
      <c r="D342" s="373"/>
      <c r="E342" s="354">
        <f>SUM(E343)</f>
        <v>2043.9</v>
      </c>
    </row>
    <row r="343" spans="1:5" ht="32.25" customHeight="1">
      <c r="A343" s="334" t="s">
        <v>610</v>
      </c>
      <c r="B343" s="373" t="s">
        <v>235</v>
      </c>
      <c r="C343" s="373" t="s">
        <v>756</v>
      </c>
      <c r="D343" s="373" t="s">
        <v>609</v>
      </c>
      <c r="E343" s="463">
        <v>2043.9</v>
      </c>
    </row>
    <row r="344" spans="1:5" s="35" customFormat="1" ht="46.5" customHeight="1">
      <c r="A344" s="334" t="s">
        <v>196</v>
      </c>
      <c r="B344" s="376" t="s">
        <v>235</v>
      </c>
      <c r="C344" s="376" t="s">
        <v>671</v>
      </c>
      <c r="D344" s="376"/>
      <c r="E344" s="354">
        <f>SUM(E345)</f>
        <v>21867</v>
      </c>
    </row>
    <row r="345" spans="1:5" s="35" customFormat="1" ht="24.75" customHeight="1">
      <c r="A345" s="334" t="s">
        <v>610</v>
      </c>
      <c r="B345" s="376" t="s">
        <v>235</v>
      </c>
      <c r="C345" s="376" t="s">
        <v>671</v>
      </c>
      <c r="D345" s="376" t="s">
        <v>609</v>
      </c>
      <c r="E345" s="463">
        <v>21867</v>
      </c>
    </row>
    <row r="346" spans="1:5" ht="28.5" customHeight="1">
      <c r="A346" s="325" t="s">
        <v>198</v>
      </c>
      <c r="B346" s="372" t="s">
        <v>235</v>
      </c>
      <c r="C346" s="372" t="s">
        <v>646</v>
      </c>
      <c r="D346" s="372"/>
      <c r="E346" s="458">
        <f>SUM(E347,E349)</f>
        <v>10624</v>
      </c>
    </row>
    <row r="347" spans="1:5" ht="42" customHeight="1">
      <c r="A347" s="334" t="s">
        <v>194</v>
      </c>
      <c r="B347" s="373" t="s">
        <v>235</v>
      </c>
      <c r="C347" s="373" t="s">
        <v>757</v>
      </c>
      <c r="D347" s="373"/>
      <c r="E347" s="354">
        <f>SUM(E348)</f>
        <v>2491</v>
      </c>
    </row>
    <row r="348" spans="1:5" ht="22.5" customHeight="1">
      <c r="A348" s="334" t="s">
        <v>610</v>
      </c>
      <c r="B348" s="373" t="s">
        <v>235</v>
      </c>
      <c r="C348" s="373" t="s">
        <v>757</v>
      </c>
      <c r="D348" s="373" t="s">
        <v>609</v>
      </c>
      <c r="E348" s="354">
        <v>2491</v>
      </c>
    </row>
    <row r="349" spans="1:5" s="62" customFormat="1" ht="35.25" customHeight="1">
      <c r="A349" s="334" t="s">
        <v>435</v>
      </c>
      <c r="B349" s="376" t="s">
        <v>235</v>
      </c>
      <c r="C349" s="376" t="s">
        <v>672</v>
      </c>
      <c r="D349" s="376"/>
      <c r="E349" s="354">
        <f>E350</f>
        <v>8133</v>
      </c>
    </row>
    <row r="350" spans="1:5" s="62" customFormat="1" ht="24.75" customHeight="1">
      <c r="A350" s="334" t="s">
        <v>610</v>
      </c>
      <c r="B350" s="376" t="s">
        <v>235</v>
      </c>
      <c r="C350" s="376" t="s">
        <v>672</v>
      </c>
      <c r="D350" s="376" t="s">
        <v>609</v>
      </c>
      <c r="E350" s="463">
        <v>8133</v>
      </c>
    </row>
    <row r="351" spans="1:5" ht="24" hidden="1" customHeight="1">
      <c r="A351" s="364" t="s">
        <v>1225</v>
      </c>
      <c r="B351" s="378" t="s">
        <v>1224</v>
      </c>
      <c r="C351" s="378" t="s">
        <v>1221</v>
      </c>
      <c r="D351" s="378"/>
      <c r="E351" s="464">
        <f>E352</f>
        <v>0</v>
      </c>
    </row>
    <row r="352" spans="1:5" ht="37.5" hidden="1" customHeight="1">
      <c r="A352" s="329" t="s">
        <v>1226</v>
      </c>
      <c r="B352" s="376" t="s">
        <v>1199</v>
      </c>
      <c r="C352" s="376" t="s">
        <v>1221</v>
      </c>
      <c r="D352" s="376" t="s">
        <v>609</v>
      </c>
      <c r="E352" s="459"/>
    </row>
    <row r="353" spans="1:5" ht="45.75" customHeight="1"/>
    <row r="354" spans="1:5" ht="21" customHeight="1"/>
    <row r="355" spans="1:5" ht="42.75" customHeight="1"/>
    <row r="356" spans="1:5" ht="21" customHeight="1"/>
    <row r="357" spans="1:5" ht="24.75" customHeight="1"/>
    <row r="358" spans="1:5" ht="48" customHeight="1"/>
    <row r="359" spans="1:5" ht="21" customHeight="1"/>
    <row r="360" spans="1:5" s="47" customFormat="1" ht="36.75" customHeight="1">
      <c r="A360" s="317"/>
      <c r="B360" s="365"/>
      <c r="C360" s="365"/>
      <c r="D360" s="365"/>
      <c r="E360" s="447"/>
    </row>
    <row r="361" spans="1:5" s="47" customFormat="1" ht="24.75" customHeight="1">
      <c r="A361" s="317"/>
      <c r="B361" s="365"/>
      <c r="C361" s="365"/>
      <c r="D361" s="365"/>
      <c r="E361" s="447"/>
    </row>
  </sheetData>
  <mergeCells count="3">
    <mergeCell ref="A6:E6"/>
    <mergeCell ref="B3:E3"/>
    <mergeCell ref="C4:E4"/>
  </mergeCells>
  <phoneticPr fontId="4" type="noConversion"/>
  <pageMargins left="0.98425196850393704" right="0" top="0.39370078740157483" bottom="0" header="0.51181102362204722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нормативы пр.1</vt:lpstr>
      <vt:lpstr>3</vt:lpstr>
      <vt:lpstr>4</vt:lpstr>
      <vt:lpstr>5</vt:lpstr>
      <vt:lpstr>дох</vt:lpstr>
      <vt:lpstr>д.22-23</vt:lpstr>
      <vt:lpstr>6</vt:lpstr>
      <vt:lpstr>вед22-23</vt:lpstr>
      <vt:lpstr>7</vt:lpstr>
      <vt:lpstr>фун22-23</vt:lpstr>
      <vt:lpstr>8</vt:lpstr>
      <vt:lpstr>пр22-23</vt:lpstr>
      <vt:lpstr>9</vt:lpstr>
      <vt:lpstr>дот22-23</vt:lpstr>
      <vt:lpstr>10</vt:lpstr>
      <vt:lpstr>вус22-23</vt:lpstr>
      <vt:lpstr>11</vt:lpstr>
      <vt:lpstr>ист22-23</vt:lpstr>
      <vt:lpstr>12</vt:lpstr>
      <vt:lpstr>12.1</vt:lpstr>
      <vt:lpstr>13</vt:lpstr>
      <vt:lpstr>13.1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2020-11-16T05:58:54Z</cp:lastPrinted>
  <dcterms:created xsi:type="dcterms:W3CDTF">1996-10-14T23:33:28Z</dcterms:created>
  <dcterms:modified xsi:type="dcterms:W3CDTF">2020-11-17T15:03:30Z</dcterms:modified>
</cp:coreProperties>
</file>